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0\31032020\"/>
    </mc:Choice>
  </mc:AlternateContent>
  <bookViews>
    <workbookView xWindow="-120" yWindow="-120" windowWidth="29040" windowHeight="15840" tabRatio="821" firstSheet="1" activeTab="5"/>
  </bookViews>
  <sheets>
    <sheet name="Introduction" sheetId="5" r:id="rId1"/>
    <sheet name="A. HTT General" sheetId="8" r:id="rId2"/>
    <sheet name="B1. HTT Mortgage Assets" sheetId="9" r:id="rId3"/>
    <sheet name="C. HTT Harmonised Glossary" sheetId="12" r:id="rId4"/>
    <sheet name="D. Insert Nat Trans Templ" sheetId="19" r:id="rId5"/>
    <sheet name="E. Optional ECB-ECAIs data" sheetId="18" r:id="rId6"/>
  </sheets>
  <externalReferences>
    <externalReference r:id="rId7"/>
    <externalReference r:id="rId8"/>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Insert Nat Trans Templ'!$B$1:$J$234</definedName>
    <definedName name="_xlnm.Print_Area" localSheetId="5">'E. Optional ECB-ECAIs data'!$A$2:$G$72</definedName>
    <definedName name="_xlnm.Print_Area" localSheetId="0">Introduction!$B$2:$J$40</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5" i="19" l="1"/>
  <c r="H185" i="19"/>
  <c r="G185" i="19"/>
  <c r="E185" i="19"/>
  <c r="D185" i="19"/>
  <c r="J184" i="19"/>
  <c r="I184" i="19"/>
  <c r="H184" i="19"/>
  <c r="G184" i="19"/>
  <c r="F184" i="19"/>
  <c r="E184" i="19"/>
  <c r="D184" i="19"/>
  <c r="I81" i="19"/>
  <c r="G81" i="19"/>
  <c r="J67" i="19"/>
  <c r="J65" i="19"/>
  <c r="J64" i="19"/>
  <c r="I63" i="19"/>
  <c r="J69" i="19" s="1"/>
  <c r="I36" i="19"/>
  <c r="H28" i="19"/>
  <c r="H27" i="19"/>
  <c r="H26" i="19"/>
  <c r="H25" i="19"/>
  <c r="H24" i="19"/>
  <c r="H23" i="19"/>
  <c r="H22" i="19"/>
  <c r="H21" i="19"/>
  <c r="H19" i="19"/>
  <c r="H18" i="19"/>
  <c r="H14" i="19" s="1"/>
  <c r="H17" i="19"/>
  <c r="J14" i="19"/>
  <c r="J200" i="19" s="1"/>
  <c r="J199" i="19" s="1"/>
  <c r="J38" i="19" l="1"/>
  <c r="F174" i="9" l="1"/>
  <c r="F173" i="9"/>
  <c r="F172" i="9"/>
  <c r="F171" i="9"/>
  <c r="F170" i="9"/>
  <c r="F162" i="9"/>
  <c r="F161" i="9"/>
  <c r="F160" i="9"/>
  <c r="F152" i="9"/>
  <c r="F151" i="9"/>
  <c r="F150" i="9"/>
  <c r="F36" i="9"/>
  <c r="F28" i="9"/>
  <c r="G227" i="8" l="1"/>
  <c r="F227" i="8"/>
  <c r="G226" i="8"/>
  <c r="F226" i="8"/>
  <c r="G225" i="8"/>
  <c r="F225" i="8"/>
  <c r="G224" i="8"/>
  <c r="F224" i="8"/>
  <c r="G223" i="8"/>
  <c r="F223" i="8"/>
  <c r="G222" i="8"/>
  <c r="F222" i="8"/>
  <c r="G221" i="8"/>
  <c r="F221" i="8"/>
  <c r="G219" i="8"/>
  <c r="F219" i="8"/>
  <c r="G218" i="8"/>
  <c r="F218" i="8"/>
  <c r="G217" i="8"/>
  <c r="F217" i="8"/>
  <c r="F292" i="8"/>
  <c r="D292" i="8"/>
  <c r="C292" i="8"/>
  <c r="D293" i="8"/>
  <c r="C293" i="8"/>
  <c r="D300" i="8"/>
  <c r="C290" i="8"/>
  <c r="D290" i="8"/>
  <c r="C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C231" i="8" s="1"/>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<sst xmlns="http://schemas.openxmlformats.org/spreadsheetml/2006/main" count="2229" uniqueCount="1432">
  <si>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</si>
  <si>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</si>
  <si>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</si>
  <si>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</si>
  <si>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</si>
  <si>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</si>
  <si>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</si>
  <si>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</si>
  <si>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</si>
  <si>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</si>
  <si>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</si>
  <si>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</si>
  <si>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</si>
  <si>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</si>
  <si>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</si>
  <si>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</si>
  <si>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</si>
  <si>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</si>
  <si>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</si>
  <si>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</si>
  <si>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</si>
  <si>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</si>
  <si>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</si>
  <si>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</si>
  <si>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</si>
  <si>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</si>
  <si>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</si>
  <si>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</si>
  <si>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</si>
  <si>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</si>
  <si>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</si>
  <si>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</si>
  <si>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</si>
  <si>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</si>
  <si>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</si>
  <si>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</si>
  <si>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</si>
  <si>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</si>
  <si>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</si>
  <si>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</si>
  <si>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</si>
  <si>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</si>
  <si>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</si>
  <si>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</si>
  <si>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</si>
  <si>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</si>
  <si>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</si>
  <si>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</si>
  <si>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</si>
  <si>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</si>
  <si>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</si>
  <si>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</si>
  <si>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</si>
  <si>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</si>
  <si>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</si>
  <si>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</si>
  <si>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</si>
  <si>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</si>
  <si>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</si>
  <si>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</si>
  <si>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</si>
  <si>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</si>
  <si>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</si>
  <si>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</si>
  <si>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</si>
  <si>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</si>
  <si>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</si>
  <si>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</si>
  <si>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</si>
  <si>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</si>
  <si>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</si>
  <si>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</si>
  <si>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</si>
  <si>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</si>
  <si>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</si>
  <si>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</si>
  <si>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</si>
  <si>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</si>
  <si>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</si>
  <si>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</si>
  <si>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</si>
  <si>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</si>
  <si>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</si>
  <si>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</si>
  <si>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</si>
  <si>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</si>
  <si>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</si>
  <si>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</si>
  <si>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</si>
  <si>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</si>
  <si>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</si>
  <si>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</si>
  <si>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</si>
  <si>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</si>
  <si>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</si>
  <si>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</si>
  <si>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</si>
  <si>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</si>
  <si>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</si>
  <si>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</si>
  <si>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</si>
  <si>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</si>
  <si>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</si>
  <si>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</si>
  <si>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</si>
  <si>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</si>
  <si>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</si>
  <si>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</si>
  <si>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</si>
  <si>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</si>
  <si>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</si>
  <si>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</si>
  <si>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</si>
  <si>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</si>
  <si>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</si>
  <si>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</si>
  <si>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</si>
  <si>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</si>
  <si>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</si>
  <si>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</si>
  <si>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</si>
  <si>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</si>
  <si>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</si>
  <si>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</si>
  <si>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</si>
  <si>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</si>
  <si>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</si>
  <si>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</si>
  <si>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</si>
  <si>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</si>
  <si>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</si>
  <si>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</si>
  <si>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</si>
  <si>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</si>
  <si>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</si>
  <si>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</si>
  <si>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</si>
  <si>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</si>
  <si>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</si>
  <si>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</si>
  <si>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</si>
  <si>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</si>
  <si>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</si>
  <si>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</si>
  <si>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</si>
  <si>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</si>
  <si>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</si>
  <si>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</si>
  <si>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</si>
  <si>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</si>
  <si>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</si>
  <si>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</si>
  <si>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</si>
  <si>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</si>
  <si>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</si>
  <si>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</si>
  <si>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</si>
  <si>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</si>
  <si>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</si>
  <si>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</si>
  <si>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</si>
  <si>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</si>
  <si>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</si>
  <si>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</si>
  <si>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</si>
  <si>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</si>
  <si>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</si>
  <si>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</si>
  <si>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</si>
  <si>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</si>
  <si>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</si>
  <si>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</si>
  <si>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</si>
  <si>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</si>
  <si>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</si>
  <si>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</si>
  <si>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</si>
  <si>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</si>
  <si>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</si>
  <si>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</si>
  <si>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</si>
  <si>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</si>
  <si>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</si>
  <si>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</si>
  <si>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</si>
  <si>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</si>
  <si>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</si>
  <si>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</si>
  <si>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</si>
  <si>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</si>
  <si>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</si>
  <si>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</si>
  <si>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</si>
  <si>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</si>
  <si>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</si>
  <si>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</si>
  <si>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</si>
  <si>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</si>
  <si>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</si>
  <si>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</si>
  <si>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</si>
  <si>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</si>
  <si>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</si>
  <si>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</si>
  <si>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</si>
  <si>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</si>
  <si>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</si>
  <si>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</si>
  <si>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</si>
  <si>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</si>
  <si>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</si>
  <si>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</si>
  <si>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</si>
  <si>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</si>
  <si>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</si>
  <si>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</si>
  <si>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</si>
  <si>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</si>
  <si>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</si>
  <si>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</si>
  <si>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</si>
  <si>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</si>
  <si>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</si>
  <si>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</si>
  <si>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</si>
  <si>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</si>
  <si>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</si>
  <si>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</si>
  <si>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</si>
  <si>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</si>
  <si>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</si>
  <si>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</si>
  <si>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</si>
  <si>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</si>
  <si>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</si>
  <si>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</si>
  <si>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</si>
  <si>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</si>
  <si>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</si>
  <si>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</si>
  <si>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</si>
  <si>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</si>
  <si>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</si>
  <si>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</si>
  <si>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</si>
  <si>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</si>
  <si>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</si>
  <si>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</si>
  <si>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</si>
  <si>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</si>
  <si>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</si>
  <si>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</si>
  <si>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</si>
  <si>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</si>
  <si>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</si>
  <si>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</si>
  <si>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</si>
  <si>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</si>
  <si>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</si>
  <si>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</si>
  <si>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</si>
  <si>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</si>
  <si>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</si>
  <si>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</si>
  <si>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</si>
  <si>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</si>
  <si>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</si>
  <si>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</si>
  <si>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</si>
  <si>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</si>
  <si>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</si>
  <si>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</si>
  <si>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</si>
  <si>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</si>
  <si>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</si>
  <si>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</si>
  <si>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</si>
  <si>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</si>
  <si>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</si>
  <si>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</si>
  <si>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</si>
  <si>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</si>
  <si>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</si>
  <si>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</si>
  <si>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</si>
  <si>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</si>
  <si>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</si>
  <si>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</si>
  <si>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</si>
  <si>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</si>
  <si>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</si>
  <si>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</si>
  <si>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</si>
  <si>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</si>
  <si>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</si>
  <si>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</si>
  <si>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</si>
  <si>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</si>
  <si>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</si>
  <si>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</si>
  <si>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</si>
  <si>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</si>
  <si>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</si>
  <si>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</si>
  <si>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</si>
  <si>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</si>
  <si>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</si>
  <si>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</si>
  <si>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</si>
  <si>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</si>
  <si>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</si>
  <si>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</si>
  <si>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</si>
  <si>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</si>
  <si>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</si>
  <si>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</si>
  <si>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</si>
  <si>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</si>
  <si>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</si>
  <si>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</si>
  <si>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</si>
  <si>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</si>
  <si>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</si>
  <si>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</si>
  <si>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</si>
  <si>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</si>
  <si>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</si>
  <si>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</si>
  <si>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</si>
  <si>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</si>
  <si>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</si>
  <si>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</si>
  <si>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</si>
  <si>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</si>
  <si>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</si>
  <si>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</si>
  <si>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</si>
  <si>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</si>
  <si>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</si>
  <si>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</si>
  <si>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</si>
  <si>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</si>
  <si>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</si>
  <si>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</si>
  <si>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</si>
  <si>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</si>
  <si>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</si>
  <si>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</si>
  <si>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</si>
  <si>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</si>
  <si>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</si>
  <si>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</si>
  <si>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</si>
  <si>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</si>
  <si>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</si>
  <si>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</si>
  <si>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</si>
  <si>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</si>
  <si>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</si>
  <si>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</si>
  <si>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</si>
  <si>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</si>
  <si>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</si>
  <si>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</si>
  <si>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</si>
  <si>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</si>
  <si>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</si>
  <si>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</si>
  <si>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</si>
  <si>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</si>
  <si>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</si>
  <si>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</si>
  <si>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</si>
  <si>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</si>
  <si>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</si>
  <si>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</si>
  <si>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</si>
  <si>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</si>
  <si>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</si>
  <si>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</si>
  <si>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</si>
  <si>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</si>
  <si>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</si>
  <si>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</si>
  <si>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</si>
  <si>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</si>
  <si>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</si>
  <si>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</si>
  <si>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</si>
  <si>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</si>
  <si>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</si>
  <si>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</si>
  <si>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</si>
  <si>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</si>
  <si>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</si>
  <si>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</si>
  <si>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</si>
  <si>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</si>
  <si>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</si>
  <si>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</si>
  <si>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</si>
  <si>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</si>
  <si>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</si>
  <si>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</si>
  <si>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</si>
  <si>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</si>
  <si>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</si>
  <si>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</si>
  <si>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</si>
  <si>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</si>
  <si>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</si>
  <si>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</si>
  <si>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</si>
  <si>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</si>
  <si>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</si>
  <si>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</si>
  <si>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</si>
  <si>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</si>
  <si>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</si>
  <si>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</si>
  <si>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</si>
  <si>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</si>
  <si>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</si>
  <si>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</si>
  <si>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</si>
  <si>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</si>
  <si>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</si>
  <si>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</si>
  <si>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</si>
  <si>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</si>
  <si>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</si>
  <si>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</si>
  <si>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</si>
  <si>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</si>
  <si>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</si>
  <si>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</si>
  <si>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</si>
  <si>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</si>
  <si>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</si>
  <si>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</si>
  <si>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</si>
  <si>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</si>
  <si>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</si>
  <si>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</si>
  <si>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</si>
  <si>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</si>
  <si>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</si>
  <si>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</si>
  <si>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</si>
  <si>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</si>
  <si>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</si>
  <si>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</si>
  <si>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</si>
  <si>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</si>
  <si>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</si>
  <si>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</si>
  <si>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</si>
  <si>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</si>
  <si>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</si>
  <si>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</si>
  <si>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</si>
  <si>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</si>
  <si>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</si>
  <si>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</si>
  <si>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</si>
  <si>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</si>
  <si>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</si>
  <si>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</si>
  <si>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</si>
  <si>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</si>
  <si>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</si>
  <si>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</si>
  <si>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</si>
  <si>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</si>
  <si>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</si>
  <si>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</si>
  <si>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</si>
  <si>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</si>
  <si>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</si>
  <si>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</si>
  <si>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</si>
  <si>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</si>
  <si>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</si>
  <si>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</si>
  <si>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</si>
  <si>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</si>
  <si>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</si>
  <si>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</si>
  <si>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</si>
  <si>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</si>
  <si>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</si>
  <si>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</si>
  <si>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</si>
  <si>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</si>
  <si>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</si>
  <si>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</si>
  <si>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</si>
  <si>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</si>
  <si>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</si>
  <si>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</si>
  <si>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</si>
  <si>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</si>
  <si>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</si>
  <si>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</si>
  <si>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</si>
  <si>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</si>
  <si>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</si>
  <si>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</si>
  <si>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</si>
  <si>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</si>
  <si>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</si>
  <si>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</si>
  <si>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</si>
  <si>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</si>
  <si>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</si>
  <si>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</si>
  <si>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</si>
  <si>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</si>
  <si>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</si>
  <si>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</si>
  <si>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</si>
  <si>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</si>
  <si>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</si>
  <si>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</si>
  <si>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</si>
  <si>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</si>
  <si>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</si>
  <si>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</si>
  <si>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</si>
  <si>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</si>
  <si>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</si>
  <si>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</si>
  <si>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</si>
  <si>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</si>
  <si>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</si>
  <si>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</si>
  <si>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</si>
  <si>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</si>
  <si>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</si>
  <si>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</si>
  <si>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</si>
  <si>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</si>
  <si>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</si>
  <si>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</si>
  <si>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</si>
  <si>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</si>
  <si>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</si>
  <si>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</si>
  <si>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</si>
  <si>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</si>
  <si>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</si>
  <si>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</si>
  <si>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</si>
  <si>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</si>
  <si>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</si>
  <si>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</si>
  <si>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</si>
  <si>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</si>
  <si>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</si>
  <si>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</si>
  <si>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</si>
  <si>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</si>
  <si>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</si>
  <si>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</si>
  <si>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</si>
  <si>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</si>
  <si>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</si>
  <si>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</si>
  <si>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</si>
  <si>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</si>
  <si>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</si>
  <si>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</si>
  <si>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</si>
  <si>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</si>
  <si>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</si>
  <si>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</si>
  <si>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</si>
  <si>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</si>
  <si>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</si>
  <si>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</si>
  <si>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</si>
  <si>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</si>
  <si>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</si>
  <si>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</si>
  <si>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</si>
  <si>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</si>
  <si>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</si>
  <si>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</si>
  <si>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</si>
  <si>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</si>
  <si>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</si>
  <si>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</si>
  <si>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</si>
  <si>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</si>
  <si>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</si>
  <si>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</si>
  <si>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</si>
  <si>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</si>
  <si>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</si>
  <si>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</si>
  <si>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</si>
  <si>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</si>
  <si>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</si>
  <si>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</si>
  <si>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</si>
  <si>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</si>
  <si>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</si>
  <si>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</si>
  <si>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</si>
  <si>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</si>
  <si>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</si>
  <si>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</si>
  <si>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</si>
  <si>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</si>
  <si>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</si>
  <si>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</si>
  <si>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</si>
  <si>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</si>
  <si>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</si>
  <si>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</si>
  <si>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</si>
  <si>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</si>
  <si>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</si>
  <si>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</si>
  <si>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</si>
  <si>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</si>
  <si>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</si>
  <si>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</si>
  <si>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</si>
  <si>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</si>
  <si>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</si>
  <si>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</si>
  <si>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</si>
  <si>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</si>
  <si>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</si>
  <si>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</si>
  <si>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</si>
  <si>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</si>
  <si>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</si>
  <si>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</si>
  <si>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</si>
  <si>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</si>
  <si>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</si>
  <si>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</si>
  <si>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</si>
  <si>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</si>
  <si>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</si>
  <si>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</si>
  <si>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</si>
  <si>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</si>
  <si>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</si>
  <si>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</si>
  <si>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</si>
  <si>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</si>
  <si>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</si>
  <si>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</si>
  <si>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</si>
  <si>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</si>
  <si>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</si>
  <si>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</si>
  <si>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</si>
  <si>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</si>
  <si>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</si>
  <si>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</si>
  <si>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</si>
  <si>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</si>
  <si>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</si>
  <si>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</si>
  <si>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</si>
  <si>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</si>
  <si>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</si>
  <si>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</si>
  <si>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</si>
  <si>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</si>
  <si>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</si>
  <si>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</si>
  <si>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</si>
  <si>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</si>
  <si>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</si>
  <si>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</si>
  <si>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</si>
  <si>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</si>
  <si>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</si>
  <si>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</si>
  <si>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</si>
  <si>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</si>
  <si>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</si>
  <si>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</si>
  <si>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</si>
  <si>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</si>
  <si>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</si>
  <si>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</si>
  <si>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</si>
  <si>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</si>
  <si>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</si>
  <si>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</si>
  <si>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</si>
  <si>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</si>
  <si>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</si>
  <si>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</si>
  <si>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</si>
  <si>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</si>
  <si>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</si>
  <si>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</si>
  <si>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</si>
  <si>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</si>
  <si>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</si>
  <si>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</si>
  <si>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</si>
  <si>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</si>
  <si>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</si>
  <si>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</si>
  <si>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</si>
  <si>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</si>
  <si>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</si>
  <si>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</si>
  <si>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</si>
  <si>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</si>
  <si>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</si>
  <si>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</si>
  <si>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</si>
  <si>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</si>
  <si>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</si>
  <si>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</si>
  <si>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</si>
  <si>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</si>
  <si>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</si>
  <si>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</si>
  <si>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</si>
  <si>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</si>
  <si>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</si>
  <si>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</si>
  <si>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</si>
  <si>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</si>
  <si>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</si>
  <si>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</si>
  <si>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</si>
  <si>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</si>
  <si>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</si>
  <si>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</si>
  <si>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</si>
  <si>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</si>
  <si>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</si>
  <si>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</si>
  <si>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</si>
  <si>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</si>
  <si>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</si>
  <si>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</si>
  <si>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</si>
  <si>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</si>
  <si>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</si>
  <si>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</si>
  <si>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</si>
  <si>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</si>
  <si>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</si>
  <si>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</si>
  <si>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</si>
  <si>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</si>
  <si>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</si>
  <si>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</si>
  <si>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</si>
  <si>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</si>
  <si>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</si>
  <si>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</si>
  <si>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</si>
  <si>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</si>
  <si>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</si>
  <si>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</si>
  <si>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</si>
  <si>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</si>
  <si>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</si>
  <si>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</si>
  <si>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</si>
  <si>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</si>
  <si>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</si>
  <si>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</si>
  <si>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</si>
  <si>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</si>
  <si>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</si>
  <si>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</si>
  <si>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</si>
  <si>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</si>
  <si>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</si>
  <si>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</si>
  <si>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</si>
  <si>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</si>
  <si>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</si>
  <si>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</si>
  <si>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</si>
  <si>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</si>
  <si>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</si>
  <si>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</si>
  <si>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</si>
  <si>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</si>
  <si>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</si>
  <si>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</si>
  <si>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</si>
  <si>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</si>
  <si>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</si>
  <si>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</si>
  <si>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</si>
  <si>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</si>
  <si>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</si>
  <si>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</si>
  <si>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</si>
  <si>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</si>
  <si>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</si>
  <si>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</si>
  <si>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</si>
  <si>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</si>
  <si>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</si>
  <si>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</si>
  <si>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</si>
  <si>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</si>
  <si>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</si>
  <si>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</si>
  <si>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</si>
  <si>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</si>
  <si>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</si>
  <si>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</si>
  <si>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</si>
  <si>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</si>
  <si>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</si>
  <si>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</si>
  <si>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</si>
  <si>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</si>
  <si>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</si>
  <si>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</si>
  <si>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</si>
  <si>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</si>
  <si>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</si>
  <si>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</si>
  <si>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</si>
  <si>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</si>
  <si>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</si>
  <si>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</si>
  <si>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</si>
  <si>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</si>
  <si>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</si>
  <si>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</si>
  <si>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</si>
  <si>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</si>
  <si>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</si>
  <si>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</si>
  <si>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</si>
  <si>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</si>
  <si>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</si>
  <si>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</si>
  <si>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</si>
  <si>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</si>
  <si>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</si>
  <si>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</si>
  <si>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</si>
  <si>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</si>
  <si>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</si>
  <si>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</si>
  <si>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</si>
  <si>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</si>
  <si>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</si>
  <si>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</si>
  <si>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</si>
  <si>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</si>
  <si>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</si>
  <si>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</si>
  <si>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</si>
  <si>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</si>
  <si>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</si>
  <si>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</si>
  <si>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</si>
  <si>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</si>
  <si>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</si>
  <si>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</si>
  <si>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</si>
  <si>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</si>
  <si>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</si>
  <si>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</si>
  <si>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</si>
  <si>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</si>
  <si>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</si>
  <si>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</si>
  <si>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</si>
  <si>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</si>
  <si>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</si>
  <si>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</si>
  <si>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</si>
  <si>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</si>
  <si>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</si>
  <si>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</si>
  <si>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</si>
  <si>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</si>
  <si>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</si>
  <si>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</si>
  <si>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</si>
  <si>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</si>
  <si>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</si>
  <si>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</si>
  <si>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</si>
  <si>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</si>
  <si>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</si>
  <si>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</si>
  <si>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</si>
  <si>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</si>
  <si>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</si>
  <si>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</si>
  <si>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</si>
  <si>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</si>
  <si>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</si>
  <si>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</si>
  <si>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</si>
  <si>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</si>
  <si>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</si>
  <si>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</si>
  <si>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</si>
  <si>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</si>
  <si>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</si>
  <si>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</si>
  <si>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</si>
  <si>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</si>
  <si>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</si>
  <si>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</si>
  <si>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</si>
  <si>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</si>
  <si>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</si>
  <si>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</si>
  <si>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</si>
  <si>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</si>
  <si>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</si>
  <si>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</si>
  <si>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</si>
  <si>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</si>
  <si>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</si>
  <si>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</si>
  <si>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</si>
  <si>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</si>
  <si>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</si>
  <si>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</si>
  <si>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</si>
  <si>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</si>
  <si>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</si>
  <si>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</si>
  <si>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</si>
  <si>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</si>
  <si>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</si>
  <si>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</si>
  <si>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</si>
  <si>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</si>
  <si>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</si>
  <si>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</si>
  <si>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</si>
  <si>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</si>
  <si>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</si>
  <si>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</si>
  <si>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</si>
  <si>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</si>
  <si>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</si>
  <si>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</si>
  <si>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</si>
  <si>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</si>
  <si>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</si>
  <si>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</si>
  <si>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</si>
  <si>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</si>
  <si>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</si>
  <si>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</si>
  <si>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</si>
  <si>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</si>
  <si>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</si>
  <si>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</si>
  <si>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</si>
  <si>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</si>
  <si>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</si>
  <si>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</si>
  <si>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</si>
  <si>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</si>
  <si>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</si>
  <si>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</si>
  <si>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</si>
  <si>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</si>
  <si>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</si>
  <si>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</si>
  <si>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</si>
  <si>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</si>
  <si>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</si>
  <si>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</si>
  <si>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</si>
  <si>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</si>
  <si>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</si>
  <si>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</si>
  <si>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</si>
  <si>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</si>
  <si>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</si>
  <si>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</si>
  <si>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</si>
  <si>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</si>
  <si>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</si>
  <si>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</si>
  <si>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</si>
  <si>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</si>
  <si>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</si>
  <si>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</si>
  <si>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</si>
  <si>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</si>
  <si>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</si>
  <si>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</si>
  <si>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</si>
  <si>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</si>
  <si>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</si>
  <si>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</si>
  <si>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</si>
  <si>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</si>
  <si>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</si>
  <si>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</si>
  <si>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</si>
  <si>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</si>
  <si>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</si>
  <si>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</si>
  <si>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</si>
  <si>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</si>
  <si>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</si>
  <si>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</si>
  <si>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</si>
  <si>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</si>
  <si>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</si>
  <si>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</si>
  <si>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</si>
  <si>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</si>
  <si>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</si>
  <si>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</si>
  <si>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</si>
  <si>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</si>
  <si>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</si>
  <si>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</si>
  <si>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</si>
  <si>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</si>
  <si>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</si>
  <si>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</si>
  <si>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</si>
  <si>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</si>
  <si>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</si>
  <si>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</si>
  <si>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</si>
  <si>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</si>
  <si>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</si>
  <si>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</si>
  <si>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</si>
  <si>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</si>
  <si>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</si>
  <si>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</si>
  <si>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</si>
  <si>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</si>
  <si>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</si>
  <si>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</si>
  <si>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</si>
  <si>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</si>
  <si>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</si>
  <si>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</si>
  <si>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</si>
  <si>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</si>
  <si>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</si>
  <si>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</si>
  <si>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</si>
  <si>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</si>
  <si>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</si>
  <si>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</si>
  <si>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</si>
  <si>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</si>
  <si>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</si>
  <si>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</si>
  <si>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</si>
  <si>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</si>
  <si>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</si>
  <si>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</si>
  <si>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</si>
  <si>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</si>
  <si>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</si>
  <si>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</si>
  <si>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</si>
  <si>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</si>
  <si>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</si>
  <si>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</si>
  <si>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</si>
  <si>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</si>
  <si>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</si>
  <si>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</si>
  <si>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</si>
  <si>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</si>
  <si>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</si>
  <si>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</si>
  <si>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</si>
  <si>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</si>
  <si>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</si>
  <si>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</si>
  <si>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</si>
  <si>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</si>
  <si>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</si>
  <si>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</si>
  <si>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</si>
  <si>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</si>
  <si>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</si>
  <si>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</si>
  <si>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</si>
  <si>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</si>
  <si>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</si>
  <si>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</si>
  <si>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</si>
  <si>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</si>
  <si>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</si>
  <si>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</si>
  <si>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</si>
  <si>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</si>
  <si>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</si>
  <si>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</si>
  <si>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</si>
  <si>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</si>
  <si>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</si>
  <si>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</si>
  <si>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</si>
  <si>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</si>
  <si>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</si>
  <si>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</si>
  <si>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</si>
  <si>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</si>
  <si>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</si>
  <si>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</si>
  <si>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</si>
  <si>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</si>
  <si>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</si>
  <si>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</si>
  <si>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</si>
  <si>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</si>
  <si>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</si>
  <si>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</si>
  <si>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</si>
  <si>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</si>
  <si>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</si>
  <si>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</si>
  <si>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</si>
  <si>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</si>
  <si>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</si>
  <si>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</si>
  <si>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</si>
  <si>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</si>
  <si>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</si>
  <si>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</si>
  <si>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</si>
  <si>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</si>
  <si>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</si>
  <si>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</si>
  <si>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</si>
  <si>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Banco Santander Totta, SA</t>
  </si>
  <si>
    <t>Reporting Date: 31/03/20</t>
  </si>
  <si>
    <t>Cut-off Date: 31/03/20</t>
  </si>
  <si>
    <t>Banco Santander Totta, S.A.</t>
  </si>
  <si>
    <t>https://www.santandertotta.pt/pt_PT/Investor-Relations/Emissão-de-Divida/2020.html</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</si>
  <si>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</si>
  <si>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</si>
  <si>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</si>
  <si>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</si>
  <si>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</si>
  <si>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</si>
  <si>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</si>
  <si>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</si>
  <si>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</si>
  <si>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</si>
  <si>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</si>
  <si>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</si>
  <si>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</si>
  <si>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</si>
  <si>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</si>
  <si>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</si>
  <si>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</si>
  <si>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</si>
  <si>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</si>
  <si>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</si>
  <si>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</si>
  <si>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</si>
  <si>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</si>
  <si>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</si>
  <si>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</si>
  <si>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</si>
  <si>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</si>
  <si>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</si>
  <si>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</si>
  <si>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</si>
  <si>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</si>
  <si>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</si>
  <si>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</si>
  <si>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</si>
  <si>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</si>
  <si>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</si>
  <si>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</si>
  <si>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</si>
  <si>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</si>
  <si>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</si>
  <si>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</si>
  <si>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</si>
  <si>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</si>
  <si>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</si>
  <si>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</si>
  <si>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</si>
  <si>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Maximum LTV Indexed</t>
  </si>
  <si>
    <t>Maximum Seasoning</t>
  </si>
  <si>
    <t>Report Reference Date:</t>
  </si>
  <si>
    <t>Report Frequency:</t>
  </si>
  <si>
    <t>Quarterly</t>
  </si>
  <si>
    <t>1. Credit Ratings¹</t>
  </si>
  <si>
    <t>Long Term</t>
  </si>
  <si>
    <t>Short Term</t>
  </si>
  <si>
    <t>Moody's</t>
  </si>
  <si>
    <t>S&amp;P</t>
  </si>
  <si>
    <t>Fitch</t>
  </si>
  <si>
    <t>DBRS</t>
  </si>
  <si>
    <t>Euro 12,500,000,000  Covered Bonds Programme</t>
  </si>
  <si>
    <t>Aa3</t>
  </si>
  <si>
    <t>n/a</t>
  </si>
  <si>
    <t>A+</t>
  </si>
  <si>
    <t>AA (low)</t>
  </si>
  <si>
    <t>Baa3</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</si>
  <si>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</si>
  <si>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</si>
  <si>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</si>
  <si>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</si>
  <si>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</si>
  <si>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</si>
  <si>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</si>
  <si>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</si>
  <si>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</si>
  <si>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</si>
  <si>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</si>
  <si>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</si>
  <si>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</si>
  <si>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</si>
  <si>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</si>
  <si>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</si>
  <si>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</si>
  <si>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</si>
  <si>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</si>
  <si>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15 (PTBSRBOE0021)</t>
  </si>
  <si>
    <t>Fixed</t>
  </si>
  <si>
    <t>Covered Bond 22 (PTBSRIOE0024)</t>
  </si>
  <si>
    <t>Covered Bond 23 (PTBSRJOM0023)</t>
  </si>
  <si>
    <t xml:space="preserve">  Private Placements Covered Bonds Issues</t>
  </si>
  <si>
    <t>Covered Bond 14 (PTBSRAOE0022)</t>
  </si>
  <si>
    <t>Covered Bond 16 (PTBSRCOE0020)</t>
  </si>
  <si>
    <t>Covered Bond 17 (PTBSRDOE0029)</t>
  </si>
  <si>
    <t>Covered Bond 18 (PTBSRFOE0019)</t>
  </si>
  <si>
    <t>Covered Bond 20 (PTBSRKOM0020)</t>
  </si>
  <si>
    <t>Covered Bond 21 (PTBSRHOE0025)</t>
  </si>
  <si>
    <t>Covered Bond 24 (PTBSRGOM0034)</t>
  </si>
  <si>
    <t>Covered Bond 25 (PTBSRMOM0028)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</si>
  <si>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</si>
  <si>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</si>
  <si>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</si>
  <si>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</si>
  <si>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</si>
  <si>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</si>
  <si>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securitues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</si>
  <si>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</si>
  <si>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</si>
  <si>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</si>
  <si>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</si>
  <si>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</si>
  <si>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</si>
  <si>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</si>
  <si>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</si>
  <si>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</si>
  <si>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</si>
  <si>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</si>
  <si>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</si>
  <si>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</si>
  <si>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</si>
  <si>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</si>
  <si>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</si>
  <si>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</si>
  <si>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</si>
  <si>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</si>
  <si>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</si>
  <si>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</si>
  <si>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</si>
  <si>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</si>
  <si>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</si>
  <si>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</si>
  <si>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</si>
  <si>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</si>
  <si>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</si>
  <si>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</si>
  <si>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</si>
  <si>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</si>
  <si>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</si>
  <si>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</si>
  <si>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</si>
  <si>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</si>
  <si>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</si>
  <si>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</si>
  <si>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</si>
  <si>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</si>
  <si>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</si>
  <si>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</si>
  <si>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</si>
  <si>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</si>
  <si>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</si>
  <si>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</si>
  <si>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</si>
  <si>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</si>
  <si>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</si>
  <si>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</si>
  <si>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</si>
  <si>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</si>
  <si>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</si>
  <si>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</si>
  <si>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</si>
  <si>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</si>
  <si>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</si>
  <si>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</si>
  <si>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</si>
  <si>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</si>
  <si>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</si>
  <si>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</si>
  <si>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</si>
  <si>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</si>
  <si>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</si>
  <si>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</si>
  <si>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</si>
  <si>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</si>
  <si>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</si>
  <si>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</si>
  <si>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</si>
  <si>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</si>
  <si>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</si>
  <si>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</si>
  <si>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</si>
  <si>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</si>
  <si>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</si>
  <si>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</si>
  <si>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</si>
  <si>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</si>
  <si>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</si>
  <si>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</si>
  <si>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</si>
  <si>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</si>
  <si>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</si>
  <si>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</si>
  <si>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</si>
  <si>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</si>
  <si>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</si>
  <si>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</si>
  <si>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</si>
  <si>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</si>
  <si>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</si>
  <si>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</si>
  <si>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</si>
  <si>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</si>
  <si>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</si>
  <si>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</si>
  <si>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</si>
  <si>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</si>
  <si>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</si>
  <si>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</si>
  <si>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</si>
  <si>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</si>
  <si>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</si>
  <si>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</si>
  <si>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</si>
  <si>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2020</t>
  </si>
  <si>
    <t>2021</t>
  </si>
  <si>
    <t>2022</t>
  </si>
  <si>
    <t>2023</t>
  </si>
  <si>
    <t>2024</t>
  </si>
  <si>
    <t>2025</t>
  </si>
  <si>
    <t>2030</t>
  </si>
  <si>
    <t>2035</t>
  </si>
  <si>
    <t>2040</t>
  </si>
  <si>
    <t>2045</t>
  </si>
  <si>
    <t>2050</t>
  </si>
  <si>
    <t>2055</t>
  </si>
  <si>
    <t>2060</t>
  </si>
  <si>
    <t>2065</t>
  </si>
  <si>
    <t>2068</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</si>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</sst>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
    <numFmt numFmtId="166" formatCode="#,##0.0"/>
    <numFmt numFmtId="167" formatCode="0.0"/>
    <numFmt numFmtId="168" formatCode="dd\-mm\-yyyy;@"/>
    <numFmt numFmtId="169" formatCode="yyyy/mm/dd"/>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name val="Calibri"/>
      <family val="2"/>
      <scheme val="minor"/>
    </font>
    <font>
      <u/>
      <sz val="12"/>
      <color theme="10"/>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8" fillId="0" borderId="0" applyNumberFormat="0" applyFill="0" applyBorder="0" applyAlignment="0" applyProtection="0">
      <alignment vertical="top"/>
      <protection locked="0"/>
    </xf>
    <xf numFmtId="0" fontId="50" fillId="0" borderId="0"/>
  </cellStyleXfs>
  <cellXfs count="3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33" fillId="0" borderId="1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33" fillId="0" borderId="0" xfId="0" applyNumberFormat="1" applyFont="1" applyFill="1" applyBorder="1" applyAlignment="1" applyProtection="1">
      <alignment horizontal="center" vertical="center" wrapText="1"/>
    </xf>
    <xf numFmtId="0" fontId="34" fillId="0" borderId="0" xfId="2" applyFont="1" applyFill="1" applyBorder="1" applyAlignment="1" applyProtection="1">
      <alignment horizontal="center" vertical="center" wrapText="1"/>
    </xf>
    <xf numFmtId="4" fontId="33" fillId="0" borderId="0" xfId="0" applyNumberFormat="1" applyFont="1" applyFill="1" applyBorder="1" applyAlignment="1" applyProtection="1">
      <alignment horizontal="center" vertical="center" wrapText="1"/>
    </xf>
    <xf numFmtId="10" fontId="33" fillId="0" borderId="0" xfId="1" applyNumberFormat="1" applyFont="1" applyFill="1" applyBorder="1" applyAlignment="1" applyProtection="1">
      <alignment horizontal="center" vertical="center" wrapText="1"/>
    </xf>
    <xf numFmtId="167" fontId="33" fillId="0" borderId="0" xfId="0" applyNumberFormat="1" applyFont="1" applyFill="1" applyBorder="1" applyAlignment="1" applyProtection="1">
      <alignment horizontal="center" vertical="center" wrapText="1"/>
    </xf>
    <xf numFmtId="2" fontId="33"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2" fontId="1" fillId="0" borderId="0" xfId="0" applyNumberFormat="1" applyFont="1" applyFill="1" applyBorder="1" applyAlignment="1" applyProtection="1">
      <alignment horizontal="center" vertical="center" wrapText="1"/>
    </xf>
    <xf numFmtId="165" fontId="33" fillId="0" borderId="0" xfId="1" applyNumberFormat="1" applyFont="1" applyFill="1" applyBorder="1" applyAlignment="1">
      <alignment horizontal="center" vertical="center" wrapText="1"/>
    </xf>
    <xf numFmtId="0" fontId="35" fillId="4" borderId="0" xfId="0" applyFont="1" applyFill="1" applyAlignment="1"/>
    <xf numFmtId="0" fontId="36" fillId="4" borderId="0" xfId="0" applyFont="1" applyFill="1" applyAlignment="1">
      <alignment horizontal="right" vertical="center"/>
    </xf>
    <xf numFmtId="168" fontId="37" fillId="0" borderId="0" xfId="0" quotePrefix="1" applyNumberFormat="1" applyFont="1" applyFill="1" applyBorder="1" applyAlignment="1">
      <alignment horizontal="center" vertical="center"/>
    </xf>
    <xf numFmtId="0" fontId="35" fillId="0" borderId="0" xfId="0" applyFont="1" applyAlignment="1"/>
    <xf numFmtId="0" fontId="35" fillId="4" borderId="0" xfId="0" applyFont="1" applyFill="1" applyBorder="1" applyAlignment="1"/>
    <xf numFmtId="0" fontId="36" fillId="4" borderId="0" xfId="0" applyFont="1" applyFill="1" applyBorder="1" applyAlignment="1">
      <alignment horizontal="right" vertical="center"/>
    </xf>
    <xf numFmtId="0" fontId="36" fillId="0" borderId="0" xfId="0" applyFont="1" applyFill="1" applyBorder="1" applyAlignment="1">
      <alignment horizontal="center" vertical="center"/>
    </xf>
    <xf numFmtId="0" fontId="35" fillId="4" borderId="14" xfId="0" applyFont="1" applyFill="1" applyBorder="1" applyAlignment="1"/>
    <xf numFmtId="0" fontId="36" fillId="4" borderId="14" xfId="0" applyFont="1" applyFill="1" applyBorder="1" applyAlignment="1">
      <alignment horizontal="right" vertical="center"/>
    </xf>
    <xf numFmtId="0" fontId="36" fillId="0" borderId="14" xfId="0" applyFont="1" applyFill="1" applyBorder="1" applyAlignment="1">
      <alignment horizontal="center" vertical="center"/>
    </xf>
    <xf numFmtId="0" fontId="38" fillId="8" borderId="15" xfId="0" applyFont="1" applyFill="1" applyBorder="1" applyAlignment="1">
      <alignment vertical="center"/>
    </xf>
    <xf numFmtId="0" fontId="38" fillId="4" borderId="18" xfId="0" applyFont="1" applyFill="1" applyBorder="1" applyAlignment="1">
      <alignment vertical="center"/>
    </xf>
    <xf numFmtId="0" fontId="37" fillId="4" borderId="0" xfId="0" applyFont="1" applyFill="1" applyBorder="1" applyAlignment="1">
      <alignment horizontal="center" vertical="center"/>
    </xf>
    <xf numFmtId="0" fontId="36" fillId="4" borderId="0" xfId="0" applyFont="1" applyFill="1" applyBorder="1" applyAlignment="1">
      <alignment vertical="center"/>
    </xf>
    <xf numFmtId="0" fontId="35" fillId="0" borderId="0" xfId="0" applyFont="1" applyFill="1" applyBorder="1" applyAlignment="1">
      <alignment horizontal="center" vertical="center"/>
    </xf>
    <xf numFmtId="0" fontId="35" fillId="9" borderId="0" xfId="0" applyFont="1" applyFill="1" applyAlignment="1"/>
    <xf numFmtId="0" fontId="36" fillId="4" borderId="19" xfId="0" applyFont="1" applyFill="1" applyBorder="1" applyAlignment="1">
      <alignment vertical="center"/>
    </xf>
    <xf numFmtId="0" fontId="36" fillId="0" borderId="19" xfId="0" applyFont="1" applyFill="1" applyBorder="1" applyAlignment="1">
      <alignment horizontal="center" vertical="center"/>
    </xf>
    <xf numFmtId="0" fontId="39" fillId="9" borderId="0" xfId="0" applyFont="1" applyFill="1" applyBorder="1" applyAlignment="1">
      <alignment vertical="center"/>
    </xf>
    <xf numFmtId="0" fontId="35" fillId="9" borderId="0" xfId="0" applyFont="1" applyFill="1" applyBorder="1" applyAlignment="1"/>
    <xf numFmtId="4" fontId="35" fillId="9" borderId="0" xfId="0" applyNumberFormat="1" applyFont="1" applyFill="1" applyBorder="1" applyAlignment="1"/>
    <xf numFmtId="0" fontId="38" fillId="8" borderId="18" xfId="0" applyFont="1" applyFill="1" applyBorder="1" applyAlignment="1">
      <alignment horizontal="center" vertical="center"/>
    </xf>
    <xf numFmtId="0" fontId="38" fillId="8" borderId="20" xfId="0" applyFont="1" applyFill="1" applyBorder="1" applyAlignment="1">
      <alignment horizontal="center" vertical="center"/>
    </xf>
    <xf numFmtId="0" fontId="38" fillId="8" borderId="21" xfId="0" applyFont="1" applyFill="1" applyBorder="1" applyAlignment="1">
      <alignment horizontal="center" vertical="center"/>
    </xf>
    <xf numFmtId="0" fontId="37" fillId="0" borderId="0" xfId="0" applyFont="1" applyFill="1" applyBorder="1" applyAlignment="1">
      <alignment vertical="center"/>
    </xf>
    <xf numFmtId="0" fontId="37" fillId="0" borderId="18" xfId="0" applyFont="1" applyFill="1" applyBorder="1" applyAlignment="1">
      <alignment horizontal="right" vertical="center"/>
    </xf>
    <xf numFmtId="0" fontId="37" fillId="0" borderId="0" xfId="0" applyFont="1" applyFill="1" applyBorder="1" applyAlignment="1">
      <alignment horizontal="right" vertical="center"/>
    </xf>
    <xf numFmtId="2" fontId="40" fillId="4" borderId="0" xfId="0" applyNumberFormat="1" applyFont="1" applyFill="1" applyBorder="1" applyAlignment="1">
      <alignment horizontal="right" vertical="center"/>
    </xf>
    <xf numFmtId="4" fontId="37" fillId="4" borderId="0" xfId="0" applyNumberFormat="1" applyFont="1" applyFill="1" applyBorder="1" applyAlignment="1">
      <alignment vertical="center"/>
    </xf>
    <xf numFmtId="2" fontId="37" fillId="4" borderId="0" xfId="0" applyNumberFormat="1" applyFont="1" applyFill="1" applyBorder="1" applyAlignment="1">
      <alignment horizontal="right" vertical="center"/>
    </xf>
    <xf numFmtId="2" fontId="37" fillId="0" borderId="0" xfId="0" applyNumberFormat="1" applyFont="1" applyFill="1" applyBorder="1" applyAlignment="1">
      <alignment horizontal="right" vertical="center"/>
    </xf>
    <xf numFmtId="4" fontId="37" fillId="4" borderId="0" xfId="0" applyNumberFormat="1" applyFont="1" applyFill="1" applyBorder="1" applyAlignment="1">
      <alignment horizontal="right" vertical="center"/>
    </xf>
    <xf numFmtId="0" fontId="37" fillId="0" borderId="0" xfId="0" applyFont="1" applyFill="1" applyBorder="1" applyAlignment="1">
      <alignment horizontal="left" vertical="center"/>
    </xf>
    <xf numFmtId="14" fontId="41" fillId="0" borderId="0" xfId="0" quotePrefix="1" applyNumberFormat="1" applyFont="1" applyFill="1" applyBorder="1" applyAlignment="1">
      <alignment horizontal="center" vertical="center"/>
    </xf>
    <xf numFmtId="4" fontId="37" fillId="0" borderId="0" xfId="0" applyNumberFormat="1" applyFont="1" applyFill="1" applyBorder="1" applyAlignment="1">
      <alignment horizontal="right" vertical="center"/>
    </xf>
    <xf numFmtId="0" fontId="36" fillId="0" borderId="0" xfId="0" applyFont="1" applyFill="1" applyBorder="1" applyAlignment="1">
      <alignment horizontal="left" vertical="center" indent="1"/>
    </xf>
    <xf numFmtId="14" fontId="36" fillId="0" borderId="0" xfId="0" quotePrefix="1" applyNumberFormat="1" applyFont="1" applyFill="1" applyBorder="1" applyAlignment="1">
      <alignment horizontal="center" vertical="center"/>
    </xf>
    <xf numFmtId="2" fontId="42" fillId="4" borderId="0" xfId="0" applyNumberFormat="1" applyFont="1" applyFill="1" applyBorder="1" applyAlignment="1">
      <alignment horizontal="right" vertical="center"/>
    </xf>
    <xf numFmtId="2" fontId="36" fillId="0" borderId="0" xfId="0" applyNumberFormat="1" applyFont="1" applyFill="1" applyBorder="1" applyAlignment="1">
      <alignment horizontal="right" vertical="center"/>
    </xf>
    <xf numFmtId="4" fontId="36" fillId="4" borderId="0" xfId="0" applyNumberFormat="1" applyFont="1" applyFill="1" applyBorder="1" applyAlignment="1">
      <alignment vertical="center"/>
    </xf>
    <xf numFmtId="2" fontId="36" fillId="4" borderId="0" xfId="0" applyNumberFormat="1" applyFont="1" applyFill="1" applyBorder="1" applyAlignment="1">
      <alignment horizontal="right" vertical="center"/>
    </xf>
    <xf numFmtId="4" fontId="36" fillId="4" borderId="0" xfId="0" applyNumberFormat="1" applyFont="1" applyFill="1" applyBorder="1" applyAlignment="1">
      <alignment horizontal="right" vertical="center"/>
    </xf>
    <xf numFmtId="0" fontId="35" fillId="0" borderId="0" xfId="0" applyFont="1" applyFill="1" applyAlignment="1"/>
    <xf numFmtId="0" fontId="37" fillId="0" borderId="22" xfId="0" applyFont="1" applyFill="1" applyBorder="1" applyAlignment="1">
      <alignment horizontal="left" vertical="center" indent="1"/>
    </xf>
    <xf numFmtId="14" fontId="41" fillId="0" borderId="22" xfId="0" quotePrefix="1" applyNumberFormat="1" applyFont="1" applyFill="1" applyBorder="1" applyAlignment="1">
      <alignment horizontal="center" vertical="center"/>
    </xf>
    <xf numFmtId="14" fontId="36" fillId="0" borderId="22" xfId="0" quotePrefix="1" applyNumberFormat="1" applyFont="1" applyFill="1" applyBorder="1" applyAlignment="1">
      <alignment horizontal="center" vertical="center"/>
    </xf>
    <xf numFmtId="2" fontId="36" fillId="0" borderId="22" xfId="0" applyNumberFormat="1" applyFont="1" applyFill="1" applyBorder="1" applyAlignment="1">
      <alignment horizontal="right" vertical="center"/>
    </xf>
    <xf numFmtId="2" fontId="37" fillId="0" borderId="22" xfId="0" applyNumberFormat="1" applyFont="1" applyFill="1" applyBorder="1" applyAlignment="1">
      <alignment horizontal="right" vertical="center"/>
    </xf>
    <xf numFmtId="0" fontId="38" fillId="8" borderId="16" xfId="0" applyFont="1" applyFill="1" applyBorder="1" applyAlignment="1">
      <alignment vertical="center"/>
    </xf>
    <xf numFmtId="0" fontId="35" fillId="0" borderId="0" xfId="0" applyFont="1" applyFill="1" applyBorder="1" applyAlignment="1"/>
    <xf numFmtId="4" fontId="37" fillId="0" borderId="18" xfId="0" applyNumberFormat="1" applyFont="1" applyFill="1" applyBorder="1" applyAlignment="1">
      <alignment vertical="center"/>
    </xf>
    <xf numFmtId="4" fontId="37" fillId="4" borderId="18" xfId="0" applyNumberFormat="1" applyFont="1" applyFill="1" applyBorder="1" applyAlignment="1">
      <alignment vertical="center"/>
    </xf>
    <xf numFmtId="9" fontId="35" fillId="0" borderId="0" xfId="1" applyFont="1" applyFill="1" applyBorder="1" applyAlignment="1"/>
    <xf numFmtId="4" fontId="36" fillId="0" borderId="0" xfId="0" applyNumberFormat="1" applyFont="1" applyFill="1" applyBorder="1" applyAlignment="1">
      <alignment horizontal="right" vertical="center"/>
    </xf>
    <xf numFmtId="10" fontId="36" fillId="0" borderId="0" xfId="9" applyNumberFormat="1" applyFont="1" applyFill="1" applyBorder="1" applyAlignment="1">
      <alignment horizontal="right" vertical="center"/>
    </xf>
    <xf numFmtId="10" fontId="36" fillId="4" borderId="0" xfId="9" applyNumberFormat="1" applyFont="1" applyFill="1" applyBorder="1" applyAlignment="1">
      <alignment horizontal="right" vertical="center"/>
    </xf>
    <xf numFmtId="0" fontId="37" fillId="0" borderId="19" xfId="0" applyFont="1" applyFill="1" applyBorder="1" applyAlignment="1">
      <alignment horizontal="left" vertical="center"/>
    </xf>
    <xf numFmtId="10" fontId="37" fillId="0" borderId="19" xfId="9" applyNumberFormat="1" applyFont="1" applyFill="1" applyBorder="1" applyAlignment="1">
      <alignment horizontal="right" vertical="center"/>
    </xf>
    <xf numFmtId="10" fontId="37" fillId="4" borderId="19" xfId="9" applyNumberFormat="1" applyFont="1" applyFill="1" applyBorder="1" applyAlignment="1">
      <alignment horizontal="right" vertical="center"/>
    </xf>
    <xf numFmtId="0" fontId="37" fillId="9" borderId="19" xfId="0" applyFont="1" applyFill="1" applyBorder="1" applyAlignment="1">
      <alignment horizontal="left" vertical="center"/>
    </xf>
    <xf numFmtId="0" fontId="36" fillId="9" borderId="0" xfId="0" applyFont="1" applyFill="1" applyAlignment="1"/>
    <xf numFmtId="0" fontId="39" fillId="0" borderId="23" xfId="0" applyFont="1" applyBorder="1" applyAlignment="1">
      <alignment vertical="center"/>
    </xf>
    <xf numFmtId="0" fontId="35" fillId="9" borderId="23" xfId="0" applyFont="1" applyFill="1" applyBorder="1" applyAlignment="1"/>
    <xf numFmtId="0" fontId="38" fillId="8" borderId="14" xfId="0" applyFont="1" applyFill="1" applyBorder="1" applyAlignment="1">
      <alignment vertical="center"/>
    </xf>
    <xf numFmtId="4" fontId="36" fillId="0" borderId="0" xfId="9" applyNumberFormat="1" applyFont="1" applyFill="1" applyBorder="1" applyAlignment="1">
      <alignment horizontal="right" vertical="center"/>
    </xf>
    <xf numFmtId="4" fontId="35" fillId="0" borderId="0" xfId="0" applyNumberFormat="1" applyFont="1" applyFill="1" applyAlignment="1"/>
    <xf numFmtId="10" fontId="36" fillId="0" borderId="0" xfId="9" applyNumberFormat="1" applyFont="1" applyFill="1" applyAlignment="1">
      <alignment horizontal="right" vertical="center"/>
    </xf>
    <xf numFmtId="4" fontId="36" fillId="0" borderId="0" xfId="10" applyNumberFormat="1" applyFont="1" applyFill="1" applyAlignment="1">
      <alignment horizontal="right" vertical="center"/>
    </xf>
    <xf numFmtId="3" fontId="45" fillId="0" borderId="19" xfId="0" applyNumberFormat="1" applyFont="1" applyFill="1" applyBorder="1" applyAlignment="1">
      <alignment horizontal="right" vertical="center"/>
    </xf>
    <xf numFmtId="0" fontId="35" fillId="0" borderId="19" xfId="0" applyFont="1" applyFill="1" applyBorder="1" applyAlignment="1"/>
    <xf numFmtId="4" fontId="36" fillId="0" borderId="19" xfId="0" applyNumberFormat="1" applyFont="1" applyFill="1" applyBorder="1" applyAlignment="1">
      <alignment horizontal="right" vertical="center"/>
    </xf>
    <xf numFmtId="2" fontId="36" fillId="0" borderId="0" xfId="10" applyNumberFormat="1" applyFont="1" applyFill="1" applyBorder="1" applyAlignment="1">
      <alignment horizontal="right" vertical="center"/>
    </xf>
    <xf numFmtId="2" fontId="45" fillId="0" borderId="0" xfId="0" applyNumberFormat="1" applyFont="1" applyBorder="1" applyAlignment="1">
      <alignment horizontal="right" vertical="center"/>
    </xf>
    <xf numFmtId="4" fontId="46" fillId="0" borderId="19" xfId="0" applyNumberFormat="1" applyFont="1" applyBorder="1" applyAlignment="1">
      <alignment horizontal="right" vertical="center"/>
    </xf>
    <xf numFmtId="0" fontId="35" fillId="9" borderId="19" xfId="0" applyFont="1" applyFill="1" applyBorder="1" applyAlignment="1"/>
    <xf numFmtId="0" fontId="37" fillId="0" borderId="19" xfId="0" applyFont="1" applyFill="1" applyBorder="1" applyAlignment="1">
      <alignment horizontal="right" vertical="center"/>
    </xf>
    <xf numFmtId="0" fontId="37" fillId="9" borderId="18" xfId="0" applyFont="1" applyFill="1" applyBorder="1" applyAlignment="1">
      <alignment vertical="center"/>
    </xf>
    <xf numFmtId="0" fontId="35" fillId="9" borderId="18" xfId="0" applyFont="1" applyFill="1" applyBorder="1" applyAlignment="1"/>
    <xf numFmtId="0" fontId="36" fillId="9" borderId="18" xfId="0" applyFont="1" applyFill="1" applyBorder="1" applyAlignment="1">
      <alignment horizontal="center" vertical="center"/>
    </xf>
    <xf numFmtId="3" fontId="36" fillId="4" borderId="0" xfId="0" applyNumberFormat="1" applyFont="1" applyFill="1" applyBorder="1" applyAlignment="1">
      <alignment horizontal="right" vertical="center"/>
    </xf>
    <xf numFmtId="4" fontId="42" fillId="4" borderId="0" xfId="0" applyNumberFormat="1" applyFont="1" applyFill="1" applyBorder="1" applyAlignment="1">
      <alignment horizontal="right" vertical="center"/>
    </xf>
    <xf numFmtId="10" fontId="42" fillId="4" borderId="0" xfId="9" applyNumberFormat="1" applyFont="1" applyFill="1" applyBorder="1" applyAlignment="1">
      <alignment horizontal="right" vertical="center"/>
    </xf>
    <xf numFmtId="10" fontId="42" fillId="4" borderId="0" xfId="0" applyNumberFormat="1" applyFont="1" applyFill="1" applyBorder="1" applyAlignment="1">
      <alignment horizontal="right" vertical="center"/>
    </xf>
    <xf numFmtId="0" fontId="36" fillId="4" borderId="0" xfId="0" applyFont="1" applyFill="1" applyBorder="1" applyAlignment="1"/>
    <xf numFmtId="0" fontId="36" fillId="4" borderId="19" xfId="0" applyFont="1" applyFill="1" applyBorder="1" applyAlignment="1">
      <alignment horizontal="center" vertical="center"/>
    </xf>
    <xf numFmtId="169" fontId="36" fillId="4" borderId="19" xfId="0" quotePrefix="1" applyNumberFormat="1" applyFont="1" applyFill="1" applyBorder="1" applyAlignment="1">
      <alignment horizontal="right" vertical="center"/>
    </xf>
    <xf numFmtId="0" fontId="37" fillId="0" borderId="24" xfId="0" applyFont="1" applyFill="1" applyBorder="1" applyAlignment="1">
      <alignment vertical="center"/>
    </xf>
    <xf numFmtId="0" fontId="37" fillId="10" borderId="24" xfId="0" applyFont="1" applyFill="1" applyBorder="1" applyAlignment="1">
      <alignment vertical="center"/>
    </xf>
    <xf numFmtId="0" fontId="37" fillId="10" borderId="23" xfId="0" applyFont="1" applyFill="1" applyBorder="1" applyAlignment="1">
      <alignment vertical="center"/>
    </xf>
    <xf numFmtId="0" fontId="37" fillId="10" borderId="24" xfId="0" applyFont="1" applyFill="1" applyBorder="1" applyAlignment="1">
      <alignment horizontal="center" vertical="center"/>
    </xf>
    <xf numFmtId="0" fontId="36" fillId="0" borderId="0" xfId="0" applyFont="1" applyAlignment="1">
      <alignment vertical="center"/>
    </xf>
    <xf numFmtId="0" fontId="36" fillId="0" borderId="0" xfId="0" applyFont="1" applyBorder="1" applyAlignment="1">
      <alignment vertical="center"/>
    </xf>
    <xf numFmtId="3" fontId="36" fillId="4" borderId="0" xfId="0" applyNumberFormat="1" applyFont="1" applyFill="1" applyBorder="1" applyAlignment="1">
      <alignment vertical="center"/>
    </xf>
    <xf numFmtId="10" fontId="36" fillId="4" borderId="0" xfId="9" applyNumberFormat="1" applyFont="1" applyFill="1" applyAlignment="1">
      <alignment horizontal="right" vertical="center"/>
    </xf>
    <xf numFmtId="3" fontId="36" fillId="4" borderId="0" xfId="0" applyNumberFormat="1" applyFont="1" applyFill="1" applyAlignment="1">
      <alignment vertical="center"/>
    </xf>
    <xf numFmtId="0" fontId="36" fillId="0" borderId="19" xfId="0" applyFont="1" applyBorder="1" applyAlignment="1">
      <alignment vertical="center"/>
    </xf>
    <xf numFmtId="0" fontId="36" fillId="9" borderId="19" xfId="0" applyFont="1" applyFill="1" applyBorder="1" applyAlignment="1"/>
    <xf numFmtId="3" fontId="36" fillId="4" borderId="19" xfId="0" applyNumberFormat="1" applyFont="1" applyFill="1" applyBorder="1" applyAlignment="1">
      <alignment vertical="center"/>
    </xf>
    <xf numFmtId="10" fontId="36" fillId="4" borderId="19" xfId="9" applyNumberFormat="1" applyFont="1" applyFill="1" applyBorder="1" applyAlignment="1">
      <alignment horizontal="right" vertical="center"/>
    </xf>
    <xf numFmtId="0" fontId="37" fillId="0" borderId="0" xfId="0" applyFont="1" applyBorder="1" applyAlignment="1">
      <alignment vertical="center"/>
    </xf>
    <xf numFmtId="0" fontId="37" fillId="4" borderId="23" xfId="0" applyFont="1" applyFill="1" applyBorder="1" applyAlignment="1">
      <alignment vertical="center"/>
    </xf>
    <xf numFmtId="0" fontId="37" fillId="4" borderId="24" xfId="0" applyFont="1" applyFill="1" applyBorder="1" applyAlignment="1">
      <alignment horizontal="center" vertical="center"/>
    </xf>
    <xf numFmtId="0" fontId="37" fillId="4" borderId="0" xfId="0" applyFont="1" applyFill="1" applyBorder="1" applyAlignment="1">
      <alignment vertical="center"/>
    </xf>
    <xf numFmtId="0" fontId="37" fillId="0" borderId="23" xfId="0" applyFont="1" applyFill="1" applyBorder="1" applyAlignment="1">
      <alignment vertical="center"/>
    </xf>
    <xf numFmtId="0" fontId="37" fillId="0" borderId="24" xfId="0" applyFont="1" applyFill="1" applyBorder="1" applyAlignment="1">
      <alignment horizontal="center" vertical="center"/>
    </xf>
    <xf numFmtId="3" fontId="36" fillId="0" borderId="0" xfId="0" applyNumberFormat="1" applyFont="1" applyFill="1" applyBorder="1" applyAlignment="1">
      <alignment vertical="center"/>
    </xf>
    <xf numFmtId="0" fontId="37" fillId="10" borderId="0" xfId="0" applyFont="1" applyFill="1" applyBorder="1" applyAlignment="1">
      <alignment vertical="center"/>
    </xf>
    <xf numFmtId="0" fontId="37" fillId="10" borderId="0" xfId="0" applyFont="1" applyFill="1" applyBorder="1" applyAlignment="1">
      <alignment horizontal="center" vertical="center"/>
    </xf>
    <xf numFmtId="10" fontId="35" fillId="0" borderId="0" xfId="0" applyNumberFormat="1" applyFont="1" applyBorder="1"/>
    <xf numFmtId="10" fontId="35" fillId="9" borderId="0" xfId="0" applyNumberFormat="1" applyFont="1" applyFill="1" applyAlignment="1"/>
    <xf numFmtId="10" fontId="35" fillId="0" borderId="19" xfId="0" applyNumberFormat="1" applyFont="1" applyBorder="1"/>
    <xf numFmtId="0" fontId="37" fillId="9" borderId="0" xfId="0" applyFont="1" applyFill="1" applyBorder="1" applyAlignment="1">
      <alignment vertical="center"/>
    </xf>
    <xf numFmtId="0" fontId="37" fillId="0" borderId="0" xfId="0" applyFont="1" applyFill="1" applyBorder="1" applyAlignment="1">
      <alignment horizontal="center" vertical="center"/>
    </xf>
    <xf numFmtId="10" fontId="35" fillId="4" borderId="0" xfId="0" applyNumberFormat="1" applyFont="1" applyFill="1" applyBorder="1" applyAlignment="1"/>
    <xf numFmtId="10" fontId="36" fillId="4" borderId="19" xfId="0" applyNumberFormat="1" applyFont="1" applyFill="1" applyBorder="1" applyAlignment="1">
      <alignment vertical="center"/>
    </xf>
    <xf numFmtId="10" fontId="36" fillId="4" borderId="0" xfId="0" applyNumberFormat="1" applyFont="1" applyFill="1" applyBorder="1" applyAlignment="1">
      <alignment vertical="center"/>
    </xf>
    <xf numFmtId="10" fontId="37" fillId="4" borderId="0" xfId="9" applyNumberFormat="1" applyFont="1" applyFill="1" applyAlignment="1">
      <alignment vertical="center"/>
    </xf>
    <xf numFmtId="3" fontId="37" fillId="4" borderId="0" xfId="0" applyNumberFormat="1" applyFont="1" applyFill="1" applyAlignment="1">
      <alignment vertical="center"/>
    </xf>
    <xf numFmtId="10" fontId="37" fillId="4" borderId="0" xfId="9" applyNumberFormat="1" applyFont="1" applyFill="1" applyAlignment="1">
      <alignment horizontal="right" vertical="center"/>
    </xf>
    <xf numFmtId="0" fontId="37" fillId="4" borderId="19" xfId="0" applyFont="1" applyFill="1" applyBorder="1" applyAlignment="1">
      <alignment vertical="center"/>
    </xf>
    <xf numFmtId="3" fontId="37" fillId="0" borderId="19" xfId="0" applyNumberFormat="1" applyFont="1" applyFill="1" applyBorder="1" applyAlignment="1">
      <alignment vertical="center"/>
    </xf>
    <xf numFmtId="10" fontId="36" fillId="0" borderId="19" xfId="9" applyNumberFormat="1" applyFont="1" applyFill="1" applyBorder="1" applyAlignment="1">
      <alignment horizontal="right" vertical="center"/>
    </xf>
    <xf numFmtId="0" fontId="37" fillId="4" borderId="0" xfId="0" applyFont="1" applyFill="1" applyBorder="1" applyAlignment="1">
      <alignment horizontal="left" vertical="center"/>
    </xf>
    <xf numFmtId="0" fontId="36" fillId="0" borderId="0" xfId="0" applyFont="1" applyFill="1" applyBorder="1" applyAlignment="1">
      <alignment horizontal="left" vertical="center"/>
    </xf>
    <xf numFmtId="0" fontId="36" fillId="4" borderId="0" xfId="9" applyNumberFormat="1" applyFont="1" applyFill="1" applyBorder="1" applyAlignment="1">
      <alignment horizontal="right" vertical="center"/>
    </xf>
    <xf numFmtId="0" fontId="36" fillId="0" borderId="19" xfId="0" applyFont="1" applyFill="1" applyBorder="1" applyAlignment="1">
      <alignment horizontal="left" vertical="center"/>
    </xf>
    <xf numFmtId="0" fontId="36" fillId="4" borderId="19" xfId="9" applyNumberFormat="1" applyFont="1" applyFill="1" applyBorder="1" applyAlignment="1">
      <alignment horizontal="right" vertical="center"/>
    </xf>
    <xf numFmtId="0" fontId="37" fillId="0" borderId="24" xfId="0" applyFont="1" applyFill="1" applyBorder="1" applyAlignment="1">
      <alignment horizontal="left" vertical="center"/>
    </xf>
    <xf numFmtId="0" fontId="46" fillId="0" borderId="24" xfId="0" applyFont="1" applyFill="1" applyBorder="1" applyAlignment="1">
      <alignment horizontal="left" vertical="center"/>
    </xf>
    <xf numFmtId="0" fontId="46" fillId="0" borderId="24" xfId="0" applyFont="1" applyFill="1" applyBorder="1" applyAlignment="1">
      <alignment horizontal="center" vertical="center"/>
    </xf>
    <xf numFmtId="0" fontId="46" fillId="0" borderId="24" xfId="0" applyFont="1" applyFill="1" applyBorder="1" applyAlignment="1">
      <alignment vertical="center"/>
    </xf>
    <xf numFmtId="0" fontId="45" fillId="0" borderId="0" xfId="11" applyFont="1" applyFill="1" applyAlignment="1"/>
    <xf numFmtId="0" fontId="45" fillId="0" borderId="0" xfId="10" applyFont="1" applyFill="1" applyBorder="1" applyAlignment="1">
      <alignment horizontal="left" vertical="center"/>
    </xf>
    <xf numFmtId="0" fontId="45" fillId="0" borderId="0" xfId="10" applyFont="1" applyFill="1" applyAlignment="1">
      <alignment horizontal="center" vertical="center"/>
    </xf>
    <xf numFmtId="0" fontId="45" fillId="0" borderId="0" xfId="10" applyFont="1" applyFill="1" applyBorder="1" applyAlignment="1">
      <alignment horizontal="center" vertical="center"/>
    </xf>
    <xf numFmtId="49" fontId="36" fillId="4" borderId="0" xfId="9" quotePrefix="1" applyNumberFormat="1" applyFont="1" applyFill="1" applyBorder="1" applyAlignment="1">
      <alignment horizontal="right" vertical="center"/>
    </xf>
    <xf numFmtId="3" fontId="36" fillId="4" borderId="0" xfId="9" applyNumberFormat="1" applyFont="1" applyFill="1" applyBorder="1" applyAlignment="1">
      <alignment horizontal="right" vertical="center"/>
    </xf>
    <xf numFmtId="49" fontId="36" fillId="0" borderId="0" xfId="9" quotePrefix="1" applyNumberFormat="1" applyFont="1" applyFill="1" applyBorder="1" applyAlignment="1">
      <alignment horizontal="right" vertical="center"/>
    </xf>
    <xf numFmtId="3" fontId="36" fillId="0" borderId="0" xfId="9" applyNumberFormat="1" applyFont="1" applyFill="1" applyBorder="1" applyAlignment="1">
      <alignment horizontal="right" vertical="center"/>
    </xf>
    <xf numFmtId="0" fontId="45" fillId="0" borderId="0" xfId="0" applyFont="1" applyFill="1" applyBorder="1" applyAlignment="1">
      <alignment vertical="center"/>
    </xf>
    <xf numFmtId="10" fontId="45" fillId="0" borderId="0" xfId="9" applyNumberFormat="1" applyFont="1" applyFill="1" applyBorder="1" applyAlignment="1">
      <alignment horizontal="right" vertical="center"/>
    </xf>
    <xf numFmtId="0" fontId="36" fillId="0" borderId="0" xfId="0" applyFont="1" applyFill="1" applyAlignment="1">
      <alignment vertical="center"/>
    </xf>
    <xf numFmtId="0" fontId="36" fillId="4" borderId="19" xfId="0" applyFont="1" applyFill="1" applyBorder="1" applyAlignment="1">
      <alignment horizontal="left" vertical="center"/>
    </xf>
    <xf numFmtId="0" fontId="46" fillId="10" borderId="0" xfId="0" applyFont="1" applyFill="1" applyBorder="1" applyAlignment="1">
      <alignment horizontal="center" vertical="center"/>
    </xf>
    <xf numFmtId="0" fontId="36" fillId="9" borderId="0" xfId="0" applyFont="1" applyFill="1" applyBorder="1" applyAlignment="1">
      <alignment vertical="center"/>
    </xf>
    <xf numFmtId="3" fontId="37" fillId="0" borderId="0" xfId="0" applyNumberFormat="1" applyFont="1" applyFill="1" applyBorder="1" applyAlignment="1">
      <alignment horizontal="center" vertical="center"/>
    </xf>
    <xf numFmtId="3" fontId="37" fillId="0" borderId="0" xfId="0" quotePrefix="1" applyNumberFormat="1" applyFont="1" applyFill="1" applyBorder="1" applyAlignment="1">
      <alignment horizontal="center" vertical="center"/>
    </xf>
    <xf numFmtId="3" fontId="36" fillId="4" borderId="23" xfId="0" applyNumberFormat="1" applyFont="1" applyFill="1" applyBorder="1" applyAlignment="1">
      <alignment horizontal="right" vertical="center"/>
    </xf>
    <xf numFmtId="3" fontId="36" fillId="0" borderId="0" xfId="0" applyNumberFormat="1" applyFont="1" applyFill="1" applyAlignment="1">
      <alignment horizontal="right" vertical="center"/>
    </xf>
    <xf numFmtId="0" fontId="36" fillId="0" borderId="0" xfId="0" applyFont="1" applyBorder="1" applyAlignment="1">
      <alignment horizontal="left" vertical="center"/>
    </xf>
    <xf numFmtId="3" fontId="36" fillId="0" borderId="0" xfId="0" applyNumberFormat="1" applyFont="1" applyFill="1" applyBorder="1" applyAlignment="1">
      <alignment horizontal="right" vertical="center"/>
    </xf>
    <xf numFmtId="3" fontId="36" fillId="0" borderId="19" xfId="0" applyNumberFormat="1" applyFont="1" applyFill="1" applyBorder="1" applyAlignment="1">
      <alignment horizontal="right" vertical="center"/>
    </xf>
    <xf numFmtId="3" fontId="36" fillId="0" borderId="19" xfId="9" applyNumberFormat="1" applyFont="1" applyFill="1" applyBorder="1" applyAlignment="1">
      <alignment horizontal="right" vertical="center"/>
    </xf>
    <xf numFmtId="0" fontId="37" fillId="0" borderId="23" xfId="0" applyFont="1" applyBorder="1" applyAlignment="1">
      <alignment horizontal="left" vertical="center"/>
    </xf>
    <xf numFmtId="0" fontId="36" fillId="9" borderId="25" xfId="0" applyFont="1" applyFill="1" applyBorder="1" applyAlignment="1"/>
    <xf numFmtId="3" fontId="37" fillId="4" borderId="23" xfId="0" applyNumberFormat="1" applyFont="1" applyFill="1" applyBorder="1" applyAlignment="1">
      <alignment horizontal="right" vertical="center"/>
    </xf>
    <xf numFmtId="3" fontId="37" fillId="4" borderId="25" xfId="0" applyNumberFormat="1" applyFont="1" applyFill="1" applyBorder="1" applyAlignment="1">
      <alignment horizontal="right" vertical="center"/>
    </xf>
    <xf numFmtId="3" fontId="37" fillId="4" borderId="0" xfId="0" applyNumberFormat="1" applyFont="1" applyFill="1" applyBorder="1" applyAlignment="1">
      <alignment horizontal="right" vertical="center"/>
    </xf>
    <xf numFmtId="3" fontId="46" fillId="0" borderId="23" xfId="0" applyNumberFormat="1" applyFont="1" applyBorder="1" applyAlignment="1">
      <alignment horizontal="right" vertical="center"/>
    </xf>
    <xf numFmtId="4" fontId="35" fillId="9" borderId="23" xfId="0" applyNumberFormat="1" applyFont="1" applyFill="1" applyBorder="1" applyAlignment="1"/>
    <xf numFmtId="0" fontId="38" fillId="8" borderId="18" xfId="0" applyFont="1" applyFill="1" applyBorder="1" applyAlignment="1">
      <alignment vertical="center"/>
    </xf>
    <xf numFmtId="0" fontId="36" fillId="4" borderId="0" xfId="12" applyFont="1" applyFill="1" applyBorder="1" applyAlignment="1">
      <alignment horizontal="left" vertical="center"/>
    </xf>
    <xf numFmtId="4" fontId="37" fillId="0" borderId="0" xfId="12" applyNumberFormat="1" applyFont="1" applyFill="1" applyBorder="1" applyAlignment="1">
      <alignment horizontal="right" vertical="center"/>
    </xf>
    <xf numFmtId="4" fontId="36" fillId="0" borderId="0" xfId="12" applyNumberFormat="1" applyFont="1" applyFill="1" applyBorder="1" applyAlignment="1">
      <alignment horizontal="right" vertical="center"/>
    </xf>
    <xf numFmtId="0" fontId="36" fillId="4" borderId="0" xfId="0" applyFont="1" applyFill="1" applyBorder="1" applyAlignment="1">
      <alignment horizontal="left" vertical="center"/>
    </xf>
    <xf numFmtId="4" fontId="36" fillId="0" borderId="19" xfId="9" applyNumberFormat="1" applyFont="1" applyFill="1" applyBorder="1" applyAlignment="1">
      <alignment horizontal="right" vertical="center"/>
    </xf>
    <xf numFmtId="0" fontId="39" fillId="0" borderId="0" xfId="0" applyFont="1" applyBorder="1" applyAlignment="1">
      <alignment vertical="center"/>
    </xf>
    <xf numFmtId="3" fontId="36" fillId="0" borderId="0" xfId="0" applyNumberFormat="1" applyFont="1" applyBorder="1" applyAlignment="1">
      <alignment horizontal="right" vertical="center"/>
    </xf>
    <xf numFmtId="4" fontId="37" fillId="4" borderId="19" xfId="0" applyNumberFormat="1" applyFont="1" applyFill="1" applyBorder="1" applyAlignment="1">
      <alignment horizontal="right" vertical="center"/>
    </xf>
    <xf numFmtId="0" fontId="38" fillId="8" borderId="0" xfId="0" applyFont="1" applyFill="1" applyAlignment="1">
      <alignment vertical="center"/>
    </xf>
    <xf numFmtId="0" fontId="36" fillId="0" borderId="0" xfId="0" applyFont="1" applyFill="1" applyAlignment="1">
      <alignment horizontal="right"/>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8" fillId="8" borderId="26" xfId="0" applyFont="1" applyFill="1" applyBorder="1" applyAlignment="1">
      <alignment vertical="center"/>
    </xf>
    <xf numFmtId="0" fontId="38" fillId="8" borderId="27" xfId="0" applyFont="1" applyFill="1" applyBorder="1" applyAlignment="1">
      <alignment vertical="center"/>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6" fillId="4" borderId="0" xfId="0" applyFont="1" applyFill="1" applyAlignment="1">
      <alignment horizontal="left" vertical="center" wrapText="1"/>
    </xf>
    <xf numFmtId="0" fontId="37" fillId="4" borderId="0" xfId="0" applyFont="1" applyFill="1" applyBorder="1" applyAlignment="1">
      <alignment horizontal="left" vertical="center"/>
    </xf>
    <xf numFmtId="0" fontId="36" fillId="10" borderId="0" xfId="14" applyFont="1" applyFill="1" applyAlignment="1">
      <alignment horizontal="left" vertical="center" wrapText="1"/>
    </xf>
    <xf numFmtId="0" fontId="14" fillId="0" borderId="0" xfId="2" applyFill="1" applyAlignment="1" applyProtection="1">
      <alignment horizontal="right" wrapText="1"/>
    </xf>
    <xf numFmtId="0" fontId="49" fillId="0" borderId="0" xfId="13" applyFont="1" applyFill="1" applyAlignment="1" applyProtection="1">
      <alignment horizontal="right" wrapText="1"/>
    </xf>
    <xf numFmtId="0" fontId="37" fillId="10" borderId="0" xfId="0" applyFont="1" applyFill="1" applyBorder="1" applyAlignment="1">
      <alignment vertical="center"/>
    </xf>
    <xf numFmtId="0" fontId="36" fillId="0" borderId="0" xfId="0" applyFont="1" applyBorder="1" applyAlignment="1">
      <alignment horizontal="left" vertical="center"/>
    </xf>
    <xf numFmtId="0" fontId="39" fillId="0" borderId="24" xfId="0" applyFont="1" applyBorder="1" applyAlignment="1">
      <alignment horizontal="left" vertical="center"/>
    </xf>
    <xf numFmtId="0" fontId="36" fillId="0" borderId="0" xfId="0" applyFont="1" applyFill="1" applyBorder="1" applyAlignment="1">
      <alignment horizontal="left" vertical="center" wrapText="1"/>
    </xf>
    <xf numFmtId="0" fontId="36" fillId="0" borderId="0" xfId="13" applyFont="1" applyFill="1" applyAlignment="1" applyProtection="1">
      <alignment horizontal="right" wrapText="1"/>
    </xf>
    <xf numFmtId="0" fontId="38" fillId="8" borderId="20" xfId="0" applyFont="1" applyFill="1" applyBorder="1" applyAlignment="1">
      <alignment horizontal="right" vertical="center"/>
    </xf>
    <xf numFmtId="0" fontId="38" fillId="8" borderId="18" xfId="0" applyFont="1" applyFill="1" applyBorder="1" applyAlignment="1">
      <alignment horizontal="right" vertical="center"/>
    </xf>
    <xf numFmtId="0" fontId="39" fillId="0" borderId="24" xfId="0" applyFont="1" applyBorder="1" applyAlignment="1">
      <alignment vertical="center"/>
    </xf>
    <xf numFmtId="3" fontId="45" fillId="0" borderId="0" xfId="0" applyNumberFormat="1" applyFont="1" applyFill="1" applyBorder="1" applyAlignment="1">
      <alignment horizontal="right" vertical="center"/>
    </xf>
    <xf numFmtId="0" fontId="45" fillId="0" borderId="0" xfId="0" applyFont="1" applyFill="1" applyBorder="1" applyAlignment="1">
      <alignment horizontal="right" vertical="center"/>
    </xf>
    <xf numFmtId="0" fontId="36" fillId="10" borderId="23" xfId="0" applyFont="1" applyFill="1" applyBorder="1" applyAlignment="1">
      <alignment horizontal="left" vertical="center"/>
    </xf>
    <xf numFmtId="0" fontId="46" fillId="10" borderId="23" xfId="0" applyFont="1" applyFill="1" applyBorder="1" applyAlignment="1">
      <alignment horizontal="left" vertical="center"/>
    </xf>
    <xf numFmtId="3" fontId="36" fillId="0" borderId="0" xfId="0" applyNumberFormat="1" applyFont="1" applyBorder="1" applyAlignment="1">
      <alignment horizontal="right" vertical="center"/>
    </xf>
    <xf numFmtId="0" fontId="36" fillId="0" borderId="0" xfId="0" applyFont="1" applyBorder="1" applyAlignment="1">
      <alignment horizontal="right" vertical="center"/>
    </xf>
    <xf numFmtId="0" fontId="37" fillId="0" borderId="23" xfId="0" applyFont="1" applyFill="1" applyBorder="1" applyAlignment="1">
      <alignment horizontal="right" vertical="center"/>
    </xf>
    <xf numFmtId="0" fontId="37" fillId="0" borderId="24" xfId="0" applyFont="1" applyFill="1" applyBorder="1" applyAlignment="1">
      <alignment horizontal="right" vertical="center" wrapText="1"/>
    </xf>
    <xf numFmtId="0" fontId="37" fillId="0" borderId="0" xfId="0" applyFont="1" applyFill="1" applyBorder="1" applyAlignment="1">
      <alignment horizontal="right" vertical="center" wrapText="1"/>
    </xf>
    <xf numFmtId="0" fontId="45" fillId="0" borderId="0" xfId="0" applyFont="1" applyFill="1" applyBorder="1" applyAlignment="1">
      <alignment horizontal="center" vertical="center"/>
    </xf>
    <xf numFmtId="0" fontId="37" fillId="0" borderId="19" xfId="0" applyFont="1" applyBorder="1" applyAlignment="1">
      <alignment vertical="center"/>
    </xf>
    <xf numFmtId="4" fontId="36" fillId="4" borderId="0" xfId="0" applyNumberFormat="1" applyFont="1" applyFill="1" applyBorder="1" applyAlignment="1">
      <alignment horizontal="right" vertical="center"/>
    </xf>
    <xf numFmtId="3" fontId="37" fillId="0" borderId="0" xfId="0" applyNumberFormat="1" applyFont="1" applyBorder="1" applyAlignment="1">
      <alignment horizontal="right" vertical="center"/>
    </xf>
    <xf numFmtId="0" fontId="37" fillId="0" borderId="0" xfId="0" applyFont="1" applyBorder="1" applyAlignment="1">
      <alignment horizontal="right" vertical="center"/>
    </xf>
    <xf numFmtId="0" fontId="36" fillId="0" borderId="0" xfId="0" applyFont="1" applyFill="1" applyAlignment="1">
      <alignment vertical="center"/>
    </xf>
    <xf numFmtId="0" fontId="36" fillId="0" borderId="19" xfId="0" applyFont="1" applyFill="1" applyBorder="1" applyAlignment="1">
      <alignment horizontal="left" vertical="center"/>
    </xf>
    <xf numFmtId="0" fontId="36" fillId="0" borderId="0" xfId="0" applyFont="1" applyAlignment="1">
      <alignment vertical="center"/>
    </xf>
    <xf numFmtId="4" fontId="37" fillId="0" borderId="0" xfId="0" applyNumberFormat="1" applyFont="1" applyFill="1" applyBorder="1" applyAlignment="1">
      <alignment horizontal="right" vertical="center"/>
    </xf>
    <xf numFmtId="4" fontId="36" fillId="0" borderId="0" xfId="0" applyNumberFormat="1" applyFont="1" applyFill="1" applyBorder="1" applyAlignment="1">
      <alignment horizontal="right" vertical="center"/>
    </xf>
    <xf numFmtId="4" fontId="37" fillId="4" borderId="0" xfId="0" applyNumberFormat="1" applyFont="1" applyFill="1" applyBorder="1" applyAlignment="1">
      <alignment horizontal="right" vertical="center"/>
    </xf>
    <xf numFmtId="0" fontId="38" fillId="8" borderId="16" xfId="0" applyFont="1" applyFill="1" applyBorder="1" applyAlignment="1">
      <alignment horizontal="center" vertical="center"/>
    </xf>
    <xf numFmtId="0" fontId="38" fillId="8" borderId="17" xfId="0" applyFont="1" applyFill="1" applyBorder="1" applyAlignment="1">
      <alignment horizontal="center" vertical="center"/>
    </xf>
    <xf numFmtId="0" fontId="38" fillId="8" borderId="17" xfId="0" applyFont="1" applyFill="1" applyBorder="1" applyAlignment="1">
      <alignment horizontal="right" vertical="center"/>
    </xf>
    <xf numFmtId="0" fontId="38" fillId="8" borderId="15" xfId="0" applyFont="1" applyFill="1" applyBorder="1" applyAlignment="1">
      <alignment horizontal="right" vertical="center"/>
    </xf>
    <xf numFmtId="0" fontId="38" fillId="8" borderId="16" xfId="0" applyFont="1" applyFill="1" applyBorder="1" applyAlignment="1">
      <alignment horizontal="right" vertical="center"/>
    </xf>
    <xf numFmtId="0" fontId="31" fillId="0" borderId="0" xfId="0" applyFont="1" applyFill="1" applyBorder="1" applyAlignment="1">
      <alignment horizontal="left" vertical="center" wrapText="1"/>
    </xf>
    <xf numFmtId="4" fontId="44" fillId="0" borderId="0" xfId="0" applyNumberFormat="1" applyFont="1" applyFill="1" applyBorder="1" applyAlignment="1">
      <alignment horizontal="right" vertical="center"/>
    </xf>
  </cellXfs>
  <cellStyles count="15">
    <cellStyle name="Comma 2" xfId="3"/>
    <cellStyle name="Hyperlink" xfId="2" builtinId="8"/>
    <cellStyle name="Hyperlink 2" xfId="13"/>
    <cellStyle name="Normal" xfId="0" builtinId="0"/>
    <cellStyle name="Normal 17" xfId="11"/>
    <cellStyle name="Normal 2" xfId="4"/>
    <cellStyle name="Normal 3" xfId="5"/>
    <cellStyle name="Normal 4" xfId="6"/>
    <cellStyle name="Normal 7" xfId="7"/>
    <cellStyle name="Normal_Investor Report - Notes" xfId="14"/>
    <cellStyle name="Normal_Investor_Report_OH_base_campos_alt" xfId="10"/>
    <cellStyle name="Normal_Liquidity_Cushion_and_Swap_Collateral" xfId="12"/>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[2]Grafico!$B$1</c:f>
              <c:strCache>
                <c:ptCount val="1"/>
                <c:pt idx="0">
                  <c:v>10364212796</c:v>
                </c:pt>
              </c:strCache>
            </c:strRef>
          </c:tx>
          <c:spPr>
            <a:solidFill>
              <a:srgbClr val="FF0000"/>
            </a:solidFill>
            <a:ln w="25400" cap="flat" cmpd="sng" algn="ctr">
              <a:solidFill>
                <a:srgbClr val="FF0000"/>
              </a:solidFill>
              <a:prstDash val="solid"/>
            </a:ln>
            <a:effectLst/>
          </c:spPr>
          <c:invertIfNegative val="0"/>
          <c:cat>
            <c:strRef>
              <c:f>[2]Grafico!$A$2:$A$50</c:f>
              <c:strCache>
                <c:ptCount val="49"/>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[2]Grafico!$B$2:$B$50</c:f>
              <c:numCache>
                <c:formatCode>General</c:formatCode>
                <c:ptCount val="49"/>
                <c:pt idx="0">
                  <c:v>10361957097.090008</c:v>
                </c:pt>
                <c:pt idx="1">
                  <c:v>10349734800.380009</c:v>
                </c:pt>
                <c:pt idx="2">
                  <c:v>10325436845.650009</c:v>
                </c:pt>
                <c:pt idx="3">
                  <c:v>10289758728.42001</c:v>
                </c:pt>
                <c:pt idx="4">
                  <c:v>10245723065.50001</c:v>
                </c:pt>
                <c:pt idx="5">
                  <c:v>10200830547.410009</c:v>
                </c:pt>
                <c:pt idx="6">
                  <c:v>10146511689.43001</c:v>
                </c:pt>
                <c:pt idx="7">
                  <c:v>10072677315.320009</c:v>
                </c:pt>
                <c:pt idx="8">
                  <c:v>9985169654.3700085</c:v>
                </c:pt>
                <c:pt idx="9">
                  <c:v>9847666335.0400085</c:v>
                </c:pt>
                <c:pt idx="10">
                  <c:v>9678112597.2000084</c:v>
                </c:pt>
                <c:pt idx="11">
                  <c:v>9468201609.7000084</c:v>
                </c:pt>
                <c:pt idx="12">
                  <c:v>9179551901.3800087</c:v>
                </c:pt>
                <c:pt idx="13">
                  <c:v>8975278765.600008</c:v>
                </c:pt>
                <c:pt idx="14">
                  <c:v>8786653425.8400078</c:v>
                </c:pt>
                <c:pt idx="15">
                  <c:v>8634344525.3400078</c:v>
                </c:pt>
                <c:pt idx="16">
                  <c:v>8468785285.0000076</c:v>
                </c:pt>
                <c:pt idx="17">
                  <c:v>8253224719.4800072</c:v>
                </c:pt>
                <c:pt idx="18">
                  <c:v>8041455248.1700068</c:v>
                </c:pt>
                <c:pt idx="19">
                  <c:v>7809305309.9800062</c:v>
                </c:pt>
                <c:pt idx="20">
                  <c:v>7568697418.5400066</c:v>
                </c:pt>
                <c:pt idx="21">
                  <c:v>7341452647.890007</c:v>
                </c:pt>
                <c:pt idx="22">
                  <c:v>7088839166.5500069</c:v>
                </c:pt>
                <c:pt idx="23">
                  <c:v>6773854526.1700087</c:v>
                </c:pt>
                <c:pt idx="24">
                  <c:v>6343887989.7200079</c:v>
                </c:pt>
                <c:pt idx="25">
                  <c:v>5944969697.720006</c:v>
                </c:pt>
                <c:pt idx="26">
                  <c:v>5475439665.8500051</c:v>
                </c:pt>
                <c:pt idx="27">
                  <c:v>5017833671.6900043</c:v>
                </c:pt>
                <c:pt idx="28">
                  <c:v>4595554828.8100033</c:v>
                </c:pt>
                <c:pt idx="29">
                  <c:v>4182215241.8700027</c:v>
                </c:pt>
                <c:pt idx="30">
                  <c:v>3771270758.5400028</c:v>
                </c:pt>
                <c:pt idx="31">
                  <c:v>3397095212.1800036</c:v>
                </c:pt>
                <c:pt idx="32">
                  <c:v>3004716872.1600032</c:v>
                </c:pt>
                <c:pt idx="33">
                  <c:v>2643696872.150003</c:v>
                </c:pt>
                <c:pt idx="34">
                  <c:v>2304961864.2800031</c:v>
                </c:pt>
                <c:pt idx="35">
                  <c:v>1972299619.6600025</c:v>
                </c:pt>
                <c:pt idx="36">
                  <c:v>1661703811.9700017</c:v>
                </c:pt>
                <c:pt idx="37">
                  <c:v>1337013541.4300015</c:v>
                </c:pt>
                <c:pt idx="38">
                  <c:v>960063036.12000155</c:v>
                </c:pt>
                <c:pt idx="39">
                  <c:v>525411674.92000037</c:v>
                </c:pt>
                <c:pt idx="40">
                  <c:v>326959038.40000015</c:v>
                </c:pt>
                <c:pt idx="41">
                  <c:v>243357980.92000034</c:v>
                </c:pt>
                <c:pt idx="42">
                  <c:v>173311229.43000036</c:v>
                </c:pt>
                <c:pt idx="43">
                  <c:v>111750061.40000036</c:v>
                </c:pt>
                <c:pt idx="44">
                  <c:v>79766452.200000376</c:v>
                </c:pt>
                <c:pt idx="45">
                  <c:v>50004934.250000358</c:v>
                </c:pt>
                <c:pt idx="46">
                  <c:v>26754470.810000345</c:v>
                </c:pt>
                <c:pt idx="47">
                  <c:v>9231743.9900003448</c:v>
                </c:pt>
                <c:pt idx="48">
                  <c:v>3.4458935260772705E-7</c:v>
                </c:pt>
              </c:numCache>
            </c:numRef>
          </c:val>
        </c:ser>
        <c:ser>
          <c:idx val="1"/>
          <c:order val="1"/>
          <c:tx>
            <c:strRef>
              <c:f>[2]Grafico!$C$1</c:f>
              <c:strCache>
                <c:ptCount val="1"/>
                <c:pt idx="0">
                  <c:v>SumOfMont Cred Ced act</c:v>
                </c:pt>
              </c:strCache>
            </c:strRef>
          </c:tx>
          <c:spPr>
            <a:noFill/>
          </c:spPr>
          <c:invertIfNegative val="0"/>
          <c:cat>
            <c:strRef>
              <c:f>[2]Grafico!$A$2:$A$50</c:f>
              <c:strCache>
                <c:ptCount val="49"/>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[2]Grafico!$C$2:$C$50</c:f>
              <c:numCache>
                <c:formatCode>General</c:formatCode>
                <c:ptCount val="49"/>
                <c:pt idx="0">
                  <c:v>2255698.9099999964</c:v>
                </c:pt>
                <c:pt idx="1">
                  <c:v>12222296.710000025</c:v>
                </c:pt>
                <c:pt idx="2">
                  <c:v>24297954.729999993</c:v>
                </c:pt>
                <c:pt idx="3">
                  <c:v>35678117.229999997</c:v>
                </c:pt>
                <c:pt idx="4">
                  <c:v>44035662.920000046</c:v>
                </c:pt>
                <c:pt idx="5">
                  <c:v>44892518.089999989</c:v>
                </c:pt>
                <c:pt idx="6">
                  <c:v>54318857.979999907</c:v>
                </c:pt>
                <c:pt idx="7">
                  <c:v>73834374.10999997</c:v>
                </c:pt>
                <c:pt idx="8">
                  <c:v>87507660.949999988</c:v>
                </c:pt>
                <c:pt idx="9">
                  <c:v>137503319.32999989</c:v>
                </c:pt>
                <c:pt idx="10">
                  <c:v>169553737.83999944</c:v>
                </c:pt>
                <c:pt idx="11">
                  <c:v>209910987.50000006</c:v>
                </c:pt>
                <c:pt idx="12">
                  <c:v>288649708.3199994</c:v>
                </c:pt>
                <c:pt idx="13">
                  <c:v>204273135.77999997</c:v>
                </c:pt>
                <c:pt idx="14">
                  <c:v>188625339.76000005</c:v>
                </c:pt>
                <c:pt idx="15">
                  <c:v>152308900.49999982</c:v>
                </c:pt>
                <c:pt idx="16">
                  <c:v>165559240.33999997</c:v>
                </c:pt>
                <c:pt idx="17">
                  <c:v>215560565.52000007</c:v>
                </c:pt>
                <c:pt idx="18">
                  <c:v>211769471.30999997</c:v>
                </c:pt>
                <c:pt idx="19">
                  <c:v>232149938.19000062</c:v>
                </c:pt>
                <c:pt idx="20">
                  <c:v>240607891.43999949</c:v>
                </c:pt>
                <c:pt idx="21">
                  <c:v>227244770.64999917</c:v>
                </c:pt>
                <c:pt idx="22">
                  <c:v>252613481.34000006</c:v>
                </c:pt>
                <c:pt idx="23">
                  <c:v>314984640.37999856</c:v>
                </c:pt>
                <c:pt idx="24">
                  <c:v>429966536.45000041</c:v>
                </c:pt>
                <c:pt idx="25">
                  <c:v>398918292.00000161</c:v>
                </c:pt>
                <c:pt idx="26">
                  <c:v>469530031.8700012</c:v>
                </c:pt>
                <c:pt idx="27">
                  <c:v>457605994.16000044</c:v>
                </c:pt>
                <c:pt idx="28">
                  <c:v>422278842.88000119</c:v>
                </c:pt>
                <c:pt idx="29">
                  <c:v>413339586.94000053</c:v>
                </c:pt>
                <c:pt idx="30">
                  <c:v>410944483.33000016</c:v>
                </c:pt>
                <c:pt idx="31">
                  <c:v>374175546.3599993</c:v>
                </c:pt>
                <c:pt idx="32">
                  <c:v>392378340.02000028</c:v>
                </c:pt>
                <c:pt idx="33">
                  <c:v>361020000.01000005</c:v>
                </c:pt>
                <c:pt idx="34">
                  <c:v>338735007.86999983</c:v>
                </c:pt>
                <c:pt idx="35">
                  <c:v>332662244.62000054</c:v>
                </c:pt>
                <c:pt idx="36">
                  <c:v>310595807.69000089</c:v>
                </c:pt>
                <c:pt idx="37">
                  <c:v>324690270.5400002</c:v>
                </c:pt>
                <c:pt idx="38">
                  <c:v>376950505.30999988</c:v>
                </c:pt>
                <c:pt idx="39">
                  <c:v>434651361.20000118</c:v>
                </c:pt>
                <c:pt idx="40">
                  <c:v>198452636.52000022</c:v>
                </c:pt>
                <c:pt idx="41">
                  <c:v>83601057.47999981</c:v>
                </c:pt>
                <c:pt idx="42">
                  <c:v>70046751.48999998</c:v>
                </c:pt>
                <c:pt idx="43">
                  <c:v>61561168.030000009</c:v>
                </c:pt>
                <c:pt idx="44">
                  <c:v>31983609.199999988</c:v>
                </c:pt>
                <c:pt idx="45">
                  <c:v>29761517.950000018</c:v>
                </c:pt>
                <c:pt idx="46">
                  <c:v>23250463.440000013</c:v>
                </c:pt>
                <c:pt idx="47">
                  <c:v>17522726.82</c:v>
                </c:pt>
                <c:pt idx="48">
                  <c:v>9231743.9900000002</c:v>
                </c:pt>
              </c:numCache>
            </c:numRef>
          </c:val>
        </c:ser>
        <c:dLbls>
          <c:showLegendKey val="0"/>
          <c:showVal val="0"/>
          <c:showCatName val="0"/>
          <c:showSerName val="0"/>
          <c:showPercent val="0"/>
          <c:showBubbleSize val="0"/>
        </c:dLbls>
        <c:gapWidth val="75"/>
        <c:axId val="193006512"/>
        <c:axId val="193004944"/>
      </c:barChart>
      <c:catAx>
        <c:axId val="193006512"/>
        <c:scaling>
          <c:orientation val="minMax"/>
        </c:scaling>
        <c:delete val="0"/>
        <c:axPos val="b"/>
        <c:numFmt formatCode="General" sourceLinked="0"/>
        <c:majorTickMark val="none"/>
        <c:minorTickMark val="none"/>
        <c:tickLblPos val="nextTo"/>
        <c:crossAx val="193004944"/>
        <c:crosses val="autoZero"/>
        <c:auto val="1"/>
        <c:lblAlgn val="ctr"/>
        <c:lblOffset val="100"/>
        <c:noMultiLvlLbl val="0"/>
      </c:catAx>
      <c:valAx>
        <c:axId val="193004944"/>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19300651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156</xdr:row>
      <xdr:rowOff>0</xdr:rowOff>
    </xdr:from>
    <xdr:to>
      <xdr:col>7</xdr:col>
      <xdr:colOff>465667</xdr:colOff>
      <xdr:row>174</xdr:row>
      <xdr:rowOff>169333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io%20IR%2031-0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10364212796.000008</v>
          </cell>
          <cell r="C1" t="str">
            <v>SumOfMont Cred Ced act</v>
          </cell>
        </row>
        <row r="2">
          <cell r="A2" t="str">
            <v>2020</v>
          </cell>
          <cell r="B2">
            <v>10361957097.090008</v>
          </cell>
          <cell r="C2">
            <v>2255698.9099999964</v>
          </cell>
        </row>
        <row r="3">
          <cell r="A3" t="str">
            <v>2021</v>
          </cell>
          <cell r="B3">
            <v>10349734800.380009</v>
          </cell>
          <cell r="C3">
            <v>12222296.710000025</v>
          </cell>
        </row>
        <row r="4">
          <cell r="A4" t="str">
            <v>2022</v>
          </cell>
          <cell r="B4">
            <v>10325436845.650009</v>
          </cell>
          <cell r="C4">
            <v>24297954.729999993</v>
          </cell>
        </row>
        <row r="5">
          <cell r="A5" t="str">
            <v>2023</v>
          </cell>
          <cell r="B5">
            <v>10289758728.42001</v>
          </cell>
          <cell r="C5">
            <v>35678117.229999997</v>
          </cell>
        </row>
        <row r="6">
          <cell r="A6" t="str">
            <v>2024</v>
          </cell>
          <cell r="B6">
            <v>10245723065.50001</v>
          </cell>
          <cell r="C6">
            <v>44035662.920000046</v>
          </cell>
        </row>
        <row r="7">
          <cell r="A7" t="str">
            <v>2025</v>
          </cell>
          <cell r="B7">
            <v>10200830547.410009</v>
          </cell>
          <cell r="C7">
            <v>44892518.089999989</v>
          </cell>
        </row>
        <row r="8">
          <cell r="A8" t="str">
            <v>2026</v>
          </cell>
          <cell r="B8">
            <v>10146511689.43001</v>
          </cell>
          <cell r="C8">
            <v>54318857.979999907</v>
          </cell>
        </row>
        <row r="9">
          <cell r="A9" t="str">
            <v>2027</v>
          </cell>
          <cell r="B9">
            <v>10072677315.320009</v>
          </cell>
          <cell r="C9">
            <v>73834374.10999997</v>
          </cell>
        </row>
        <row r="10">
          <cell r="A10" t="str">
            <v>2028</v>
          </cell>
          <cell r="B10">
            <v>9985169654.3700085</v>
          </cell>
          <cell r="C10">
            <v>87507660.949999988</v>
          </cell>
        </row>
        <row r="11">
          <cell r="A11" t="str">
            <v>2029</v>
          </cell>
          <cell r="B11">
            <v>9847666335.0400085</v>
          </cell>
          <cell r="C11">
            <v>137503319.32999989</v>
          </cell>
        </row>
        <row r="12">
          <cell r="A12" t="str">
            <v>2030</v>
          </cell>
          <cell r="B12">
            <v>9678112597.2000084</v>
          </cell>
          <cell r="C12">
            <v>169553737.83999944</v>
          </cell>
        </row>
        <row r="13">
          <cell r="A13" t="str">
            <v>2031</v>
          </cell>
          <cell r="B13">
            <v>9468201609.7000084</v>
          </cell>
          <cell r="C13">
            <v>209910987.50000006</v>
          </cell>
        </row>
        <row r="14">
          <cell r="A14" t="str">
            <v>2032</v>
          </cell>
          <cell r="B14">
            <v>9179551901.3800087</v>
          </cell>
          <cell r="C14">
            <v>288649708.3199994</v>
          </cell>
        </row>
        <row r="15">
          <cell r="A15" t="str">
            <v>2033</v>
          </cell>
          <cell r="B15">
            <v>8975278765.600008</v>
          </cell>
          <cell r="C15">
            <v>204273135.77999997</v>
          </cell>
        </row>
        <row r="16">
          <cell r="A16" t="str">
            <v>2034</v>
          </cell>
          <cell r="B16">
            <v>8786653425.8400078</v>
          </cell>
          <cell r="C16">
            <v>188625339.76000005</v>
          </cell>
        </row>
        <row r="17">
          <cell r="A17" t="str">
            <v>2035</v>
          </cell>
          <cell r="B17">
            <v>8634344525.3400078</v>
          </cell>
          <cell r="C17">
            <v>152308900.49999982</v>
          </cell>
        </row>
        <row r="18">
          <cell r="A18" t="str">
            <v>2036</v>
          </cell>
          <cell r="B18">
            <v>8468785285.0000076</v>
          </cell>
          <cell r="C18">
            <v>165559240.33999997</v>
          </cell>
        </row>
        <row r="19">
          <cell r="A19" t="str">
            <v>2037</v>
          </cell>
          <cell r="B19">
            <v>8253224719.4800072</v>
          </cell>
          <cell r="C19">
            <v>215560565.52000007</v>
          </cell>
        </row>
        <row r="20">
          <cell r="A20" t="str">
            <v>2038</v>
          </cell>
          <cell r="B20">
            <v>8041455248.1700068</v>
          </cell>
          <cell r="C20">
            <v>211769471.30999997</v>
          </cell>
        </row>
        <row r="21">
          <cell r="A21" t="str">
            <v>2039</v>
          </cell>
          <cell r="B21">
            <v>7809305309.9800062</v>
          </cell>
          <cell r="C21">
            <v>232149938.19000062</v>
          </cell>
        </row>
        <row r="22">
          <cell r="A22" t="str">
            <v>2040</v>
          </cell>
          <cell r="B22">
            <v>7568697418.5400066</v>
          </cell>
          <cell r="C22">
            <v>240607891.43999949</v>
          </cell>
        </row>
        <row r="23">
          <cell r="A23" t="str">
            <v>2041</v>
          </cell>
          <cell r="B23">
            <v>7341452647.890007</v>
          </cell>
          <cell r="C23">
            <v>227244770.64999917</v>
          </cell>
        </row>
        <row r="24">
          <cell r="A24" t="str">
            <v>2042</v>
          </cell>
          <cell r="B24">
            <v>7088839166.5500069</v>
          </cell>
          <cell r="C24">
            <v>252613481.34000006</v>
          </cell>
        </row>
        <row r="25">
          <cell r="A25" t="str">
            <v>2043</v>
          </cell>
          <cell r="B25">
            <v>6773854526.1700087</v>
          </cell>
          <cell r="C25">
            <v>314984640.37999856</v>
          </cell>
        </row>
        <row r="26">
          <cell r="A26" t="str">
            <v>2044</v>
          </cell>
          <cell r="B26">
            <v>6343887989.7200079</v>
          </cell>
          <cell r="C26">
            <v>429966536.45000041</v>
          </cell>
        </row>
        <row r="27">
          <cell r="A27" t="str">
            <v>2045</v>
          </cell>
          <cell r="B27">
            <v>5944969697.720006</v>
          </cell>
          <cell r="C27">
            <v>398918292.00000161</v>
          </cell>
        </row>
        <row r="28">
          <cell r="A28" t="str">
            <v>2046</v>
          </cell>
          <cell r="B28">
            <v>5475439665.8500051</v>
          </cell>
          <cell r="C28">
            <v>469530031.8700012</v>
          </cell>
        </row>
        <row r="29">
          <cell r="A29" t="str">
            <v>2047</v>
          </cell>
          <cell r="B29">
            <v>5017833671.6900043</v>
          </cell>
          <cell r="C29">
            <v>457605994.16000044</v>
          </cell>
        </row>
        <row r="30">
          <cell r="A30" t="str">
            <v>2048</v>
          </cell>
          <cell r="B30">
            <v>4595554828.8100033</v>
          </cell>
          <cell r="C30">
            <v>422278842.88000119</v>
          </cell>
        </row>
        <row r="31">
          <cell r="A31" t="str">
            <v>2049</v>
          </cell>
          <cell r="B31">
            <v>4182215241.8700027</v>
          </cell>
          <cell r="C31">
            <v>413339586.94000053</v>
          </cell>
        </row>
        <row r="32">
          <cell r="A32" t="str">
            <v>2050</v>
          </cell>
          <cell r="B32">
            <v>3771270758.5400028</v>
          </cell>
          <cell r="C32">
            <v>410944483.33000016</v>
          </cell>
        </row>
        <row r="33">
          <cell r="A33" t="str">
            <v>2051</v>
          </cell>
          <cell r="B33">
            <v>3397095212.1800036</v>
          </cell>
          <cell r="C33">
            <v>374175546.3599993</v>
          </cell>
        </row>
        <row r="34">
          <cell r="A34" t="str">
            <v>2052</v>
          </cell>
          <cell r="B34">
            <v>3004716872.1600032</v>
          </cell>
          <cell r="C34">
            <v>392378340.02000028</v>
          </cell>
        </row>
        <row r="35">
          <cell r="A35" t="str">
            <v>2053</v>
          </cell>
          <cell r="B35">
            <v>2643696872.150003</v>
          </cell>
          <cell r="C35">
            <v>361020000.01000005</v>
          </cell>
        </row>
        <row r="36">
          <cell r="A36" t="str">
            <v>2054</v>
          </cell>
          <cell r="B36">
            <v>2304961864.2800031</v>
          </cell>
          <cell r="C36">
            <v>338735007.86999983</v>
          </cell>
        </row>
        <row r="37">
          <cell r="A37" t="str">
            <v>2055</v>
          </cell>
          <cell r="B37">
            <v>1972299619.6600025</v>
          </cell>
          <cell r="C37">
            <v>332662244.62000054</v>
          </cell>
        </row>
        <row r="38">
          <cell r="A38" t="str">
            <v>2056</v>
          </cell>
          <cell r="B38">
            <v>1661703811.9700017</v>
          </cell>
          <cell r="C38">
            <v>310595807.69000089</v>
          </cell>
        </row>
        <row r="39">
          <cell r="A39" t="str">
            <v>2057</v>
          </cell>
          <cell r="B39">
            <v>1337013541.4300015</v>
          </cell>
          <cell r="C39">
            <v>324690270.5400002</v>
          </cell>
        </row>
        <row r="40">
          <cell r="A40" t="str">
            <v>2058</v>
          </cell>
          <cell r="B40">
            <v>960063036.12000155</v>
          </cell>
          <cell r="C40">
            <v>376950505.30999988</v>
          </cell>
        </row>
        <row r="41">
          <cell r="A41" t="str">
            <v>2059</v>
          </cell>
          <cell r="B41">
            <v>525411674.92000037</v>
          </cell>
          <cell r="C41">
            <v>434651361.20000118</v>
          </cell>
        </row>
        <row r="42">
          <cell r="A42" t="str">
            <v>2060</v>
          </cell>
          <cell r="B42">
            <v>326959038.40000015</v>
          </cell>
          <cell r="C42">
            <v>198452636.52000022</v>
          </cell>
        </row>
        <row r="43">
          <cell r="A43" t="str">
            <v>2061</v>
          </cell>
          <cell r="B43">
            <v>243357980.92000034</v>
          </cell>
          <cell r="C43">
            <v>83601057.47999981</v>
          </cell>
        </row>
        <row r="44">
          <cell r="A44" t="str">
            <v>2062</v>
          </cell>
          <cell r="B44">
            <v>173311229.43000036</v>
          </cell>
          <cell r="C44">
            <v>70046751.48999998</v>
          </cell>
        </row>
        <row r="45">
          <cell r="A45" t="str">
            <v>2063</v>
          </cell>
          <cell r="B45">
            <v>111750061.40000036</v>
          </cell>
          <cell r="C45">
            <v>61561168.030000009</v>
          </cell>
        </row>
        <row r="46">
          <cell r="A46" t="str">
            <v>2064</v>
          </cell>
          <cell r="B46">
            <v>79766452.200000376</v>
          </cell>
          <cell r="C46">
            <v>31983609.199999988</v>
          </cell>
        </row>
        <row r="47">
          <cell r="A47" t="str">
            <v>2065</v>
          </cell>
          <cell r="B47">
            <v>50004934.250000358</v>
          </cell>
          <cell r="C47">
            <v>29761517.950000018</v>
          </cell>
        </row>
        <row r="48">
          <cell r="A48" t="str">
            <v>2066</v>
          </cell>
          <cell r="B48">
            <v>26754470.810000345</v>
          </cell>
          <cell r="C48">
            <v>23250463.440000013</v>
          </cell>
        </row>
        <row r="49">
          <cell r="A49" t="str">
            <v>2067</v>
          </cell>
          <cell r="B49">
            <v>9231743.9900003448</v>
          </cell>
          <cell r="C49">
            <v>17522726.82</v>
          </cell>
        </row>
        <row r="50">
          <cell r="A50" t="str">
            <v>2068</v>
          </cell>
          <cell r="B50">
            <v>3.4458935260772705E-7</v>
          </cell>
          <cell r="C50">
            <v>9231743.9900000002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5/" TargetMode="External"/><Relationship Id="rId5" Type="http://schemas.openxmlformats.org/officeDocument/2006/relationships/hyperlink" Target="https://www.coveredbondlabel.com/issuer/95/" TargetMode="External"/><Relationship Id="rId4" Type="http://schemas.openxmlformats.org/officeDocument/2006/relationships/hyperlink" Target="https://www.santandertotta.pt/pt_PT/Investor-Relations/Emiss&#227;o-de-Divida/2020.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totta.pt/pt_PT/Investor-Relations/Emiss&#227;o-de-Divida/2020.html"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totta.pt/pt_PT/Investor-Relations/Emiss&#227;o-de-Divida/2016.html"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I12" sqref="I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5" t="s">
        <v>1145</v>
      </c>
      <c r="F6" s="345"/>
      <c r="G6" s="345"/>
      <c r="H6" s="7"/>
      <c r="I6" s="7"/>
      <c r="J6" s="8"/>
    </row>
    <row r="7" spans="2:10" ht="26.25" x14ac:dyDescent="0.25">
      <c r="B7" s="6"/>
      <c r="C7" s="7"/>
      <c r="D7" s="7"/>
      <c r="E7" s="7"/>
      <c r="F7" s="11" t="s">
        <v>569</v>
      </c>
      <c r="G7" s="7"/>
      <c r="H7" s="7"/>
      <c r="I7" s="7"/>
      <c r="J7" s="8"/>
    </row>
    <row r="8" spans="2:10" ht="26.25" x14ac:dyDescent="0.25">
      <c r="B8" s="6"/>
      <c r="C8" s="7"/>
      <c r="D8" s="7"/>
      <c r="E8" s="7"/>
      <c r="F8" s="11" t="s">
        <v>1149</v>
      </c>
      <c r="G8" s="7"/>
      <c r="H8" s="7"/>
      <c r="I8" s="7"/>
      <c r="J8" s="8"/>
    </row>
    <row r="9" spans="2:10" ht="21" x14ac:dyDescent="0.25">
      <c r="B9" s="6"/>
      <c r="C9" s="7"/>
      <c r="D9" s="7"/>
      <c r="E9" s="7"/>
      <c r="F9" s="153" t="s">
        <v>1150</v>
      </c>
      <c r="G9" s="7"/>
      <c r="H9" s="7"/>
      <c r="I9" s="7"/>
      <c r="J9" s="8"/>
    </row>
    <row r="10" spans="2:10" ht="21" x14ac:dyDescent="0.25">
      <c r="B10" s="6"/>
      <c r="C10" s="7"/>
      <c r="D10" s="7"/>
      <c r="E10" s="7"/>
      <c r="F10" s="153" t="s">
        <v>1151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8" t="s">
        <v>15</v>
      </c>
      <c r="E24" s="349" t="s">
        <v>16</v>
      </c>
      <c r="F24" s="349"/>
      <c r="G24" s="349"/>
      <c r="H24" s="349"/>
      <c r="I24" s="7"/>
      <c r="J24" s="8"/>
    </row>
    <row r="25" spans="2:10" x14ac:dyDescent="0.25">
      <c r="B25" s="6"/>
      <c r="C25" s="7"/>
      <c r="D25" s="7"/>
      <c r="E25" s="15"/>
      <c r="F25" s="15"/>
      <c r="G25" s="15"/>
      <c r="H25" s="7"/>
      <c r="I25" s="7"/>
      <c r="J25" s="8"/>
    </row>
    <row r="26" spans="2:10" x14ac:dyDescent="0.25">
      <c r="B26" s="6"/>
      <c r="C26" s="7"/>
      <c r="D26" s="348" t="s">
        <v>17</v>
      </c>
      <c r="E26" s="349"/>
      <c r="F26" s="349"/>
      <c r="G26" s="349"/>
      <c r="H26" s="349"/>
      <c r="I26" s="7"/>
      <c r="J26" s="8"/>
    </row>
    <row r="27" spans="2:10" x14ac:dyDescent="0.25">
      <c r="B27" s="6"/>
      <c r="C27" s="7"/>
      <c r="D27" s="16"/>
      <c r="E27" s="16"/>
      <c r="F27" s="16"/>
      <c r="G27" s="16"/>
      <c r="H27" s="16"/>
      <c r="I27" s="7"/>
      <c r="J27" s="8"/>
    </row>
    <row r="28" spans="2:10" x14ac:dyDescent="0.25">
      <c r="B28" s="6"/>
      <c r="C28" s="7"/>
      <c r="D28" s="348" t="s">
        <v>18</v>
      </c>
      <c r="E28" s="349" t="s">
        <v>16</v>
      </c>
      <c r="F28" s="349"/>
      <c r="G28" s="349"/>
      <c r="H28" s="349"/>
      <c r="I28" s="7"/>
      <c r="J28" s="8"/>
    </row>
    <row r="29" spans="2:10" x14ac:dyDescent="0.25">
      <c r="B29" s="6"/>
      <c r="C29" s="7"/>
      <c r="D29" s="16"/>
      <c r="E29" s="16"/>
      <c r="F29" s="16"/>
      <c r="G29" s="16"/>
      <c r="H29" s="16"/>
      <c r="I29" s="7"/>
      <c r="J29" s="8"/>
    </row>
    <row r="30" spans="2:10" x14ac:dyDescent="0.25">
      <c r="B30" s="6"/>
      <c r="C30" s="7"/>
      <c r="D30" s="348" t="s">
        <v>19</v>
      </c>
      <c r="E30" s="349" t="s">
        <v>16</v>
      </c>
      <c r="F30" s="349"/>
      <c r="G30" s="349"/>
      <c r="H30" s="349"/>
      <c r="I30" s="7"/>
      <c r="J30" s="8"/>
    </row>
    <row r="31" spans="2:10" x14ac:dyDescent="0.25">
      <c r="B31" s="6"/>
      <c r="C31" s="7"/>
      <c r="D31" s="16"/>
      <c r="E31" s="16"/>
      <c r="F31" s="16"/>
      <c r="G31" s="16"/>
      <c r="H31" s="16"/>
      <c r="I31" s="7"/>
      <c r="J31" s="8"/>
    </row>
    <row r="32" spans="2:10" x14ac:dyDescent="0.25">
      <c r="B32" s="6"/>
      <c r="C32" s="7"/>
      <c r="D32" s="348" t="s">
        <v>20</v>
      </c>
      <c r="E32" s="349" t="s">
        <v>16</v>
      </c>
      <c r="F32" s="349"/>
      <c r="G32" s="349"/>
      <c r="H32" s="349"/>
      <c r="I32" s="7"/>
      <c r="J32" s="8"/>
    </row>
    <row r="33" spans="2:10" x14ac:dyDescent="0.25">
      <c r="B33" s="6"/>
      <c r="C33" s="7"/>
      <c r="D33" s="15"/>
      <c r="E33" s="15"/>
      <c r="F33" s="15"/>
      <c r="G33" s="15"/>
      <c r="H33" s="15"/>
      <c r="I33" s="7"/>
      <c r="J33" s="8"/>
    </row>
    <row r="34" spans="2:10" x14ac:dyDescent="0.25">
      <c r="B34" s="6"/>
      <c r="C34" s="7"/>
      <c r="D34" s="348" t="s">
        <v>21</v>
      </c>
      <c r="E34" s="349" t="s">
        <v>16</v>
      </c>
      <c r="F34" s="349"/>
      <c r="G34" s="349"/>
      <c r="H34" s="349"/>
      <c r="I34" s="7"/>
      <c r="J34" s="8"/>
    </row>
    <row r="35" spans="2:10" x14ac:dyDescent="0.25">
      <c r="B35" s="6"/>
      <c r="C35" s="7"/>
      <c r="D35" s="7"/>
      <c r="E35" s="7"/>
      <c r="F35" s="7"/>
      <c r="G35" s="7"/>
      <c r="H35" s="7"/>
      <c r="I35" s="7"/>
      <c r="J35" s="8"/>
    </row>
    <row r="36" spans="2:10" x14ac:dyDescent="0.25">
      <c r="B36" s="6"/>
      <c r="C36" s="7"/>
      <c r="D36" s="346" t="s">
        <v>22</v>
      </c>
      <c r="E36" s="347"/>
      <c r="F36" s="347"/>
      <c r="G36" s="347"/>
      <c r="H36" s="347"/>
      <c r="I36" s="7"/>
      <c r="J36" s="8"/>
    </row>
    <row r="37" spans="2:10" x14ac:dyDescent="0.25">
      <c r="B37" s="6"/>
      <c r="C37" s="7"/>
      <c r="D37" s="7"/>
      <c r="E37" s="7"/>
      <c r="F37" s="14"/>
      <c r="G37" s="7"/>
      <c r="H37" s="7"/>
      <c r="I37" s="7"/>
      <c r="J37" s="8"/>
    </row>
    <row r="38" spans="2:10" x14ac:dyDescent="0.25">
      <c r="B38" s="6"/>
      <c r="C38" s="7"/>
      <c r="D38" s="346" t="s">
        <v>1098</v>
      </c>
      <c r="E38" s="347"/>
      <c r="F38" s="347"/>
      <c r="G38" s="347"/>
      <c r="H38" s="347"/>
      <c r="I38" s="7"/>
      <c r="J38" s="8"/>
    </row>
    <row r="39" spans="2:10" x14ac:dyDescent="0.25">
      <c r="B39" s="6"/>
      <c r="C39" s="7"/>
      <c r="D39" s="83"/>
      <c r="E39" s="83"/>
      <c r="F39" s="83"/>
      <c r="G39" s="83"/>
      <c r="H39" s="8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63" zoomScale="70" zoomScaleNormal="70" workbookViewId="0">
      <selection activeCell="C42" sqref="C4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26" t="s">
        <v>1099</v>
      </c>
      <c r="B1" s="126"/>
      <c r="C1" s="23"/>
      <c r="D1" s="23"/>
      <c r="E1" s="23"/>
      <c r="F1" s="133" t="s">
        <v>1142</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154" t="s">
        <v>164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ht="15.75" x14ac:dyDescent="0.25">
      <c r="A14" s="25" t="s">
        <v>33</v>
      </c>
      <c r="B14" s="38" t="s">
        <v>0</v>
      </c>
      <c r="C14" s="155" t="s">
        <v>569</v>
      </c>
      <c r="E14" s="30"/>
      <c r="F14" s="30"/>
      <c r="H14" s="23"/>
      <c r="L14" s="23"/>
      <c r="M14" s="23"/>
    </row>
    <row r="15" spans="1:13" ht="15.75" x14ac:dyDescent="0.25">
      <c r="A15" s="25" t="s">
        <v>35</v>
      </c>
      <c r="B15" s="38" t="s">
        <v>36</v>
      </c>
      <c r="C15" s="155" t="s">
        <v>1152</v>
      </c>
      <c r="E15" s="30"/>
      <c r="F15" s="30"/>
      <c r="H15" s="23"/>
      <c r="L15" s="23"/>
      <c r="M15" s="23"/>
    </row>
    <row r="16" spans="1:13" ht="45" x14ac:dyDescent="0.25">
      <c r="A16" s="25" t="s">
        <v>37</v>
      </c>
      <c r="B16" s="38" t="s">
        <v>38</v>
      </c>
      <c r="C16" s="156" t="s">
        <v>1153</v>
      </c>
      <c r="E16" s="30"/>
      <c r="F16" s="30"/>
      <c r="H16" s="23"/>
      <c r="L16" s="23"/>
      <c r="M16" s="23"/>
    </row>
    <row r="17" spans="1:13" ht="15.75" x14ac:dyDescent="0.25">
      <c r="A17" s="25" t="s">
        <v>39</v>
      </c>
      <c r="B17" s="38" t="s">
        <v>40</v>
      </c>
      <c r="C17" s="157">
        <v>43921</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ht="15.75" x14ac:dyDescent="0.25">
      <c r="A27" s="25" t="s">
        <v>51</v>
      </c>
      <c r="B27" s="40" t="s">
        <v>52</v>
      </c>
      <c r="C27" s="155" t="s">
        <v>1154</v>
      </c>
      <c r="D27" s="41"/>
      <c r="E27" s="41"/>
      <c r="F27" s="41"/>
      <c r="H27" s="23"/>
      <c r="L27" s="23"/>
      <c r="M27" s="23"/>
    </row>
    <row r="28" spans="1:13" ht="15.75" x14ac:dyDescent="0.25">
      <c r="A28" s="25" t="s">
        <v>53</v>
      </c>
      <c r="B28" s="40" t="s">
        <v>54</v>
      </c>
      <c r="C28" s="155" t="s">
        <v>1154</v>
      </c>
      <c r="D28" s="41"/>
      <c r="E28" s="41"/>
      <c r="F28" s="41"/>
      <c r="H28" s="23"/>
      <c r="L28" s="23"/>
      <c r="M28" s="23"/>
    </row>
    <row r="29" spans="1:13" ht="31.5" x14ac:dyDescent="0.25">
      <c r="A29" s="25" t="s">
        <v>55</v>
      </c>
      <c r="B29" s="40" t="s">
        <v>56</v>
      </c>
      <c r="C29" s="158" t="s">
        <v>1155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ht="15.75" x14ac:dyDescent="0.25">
      <c r="A38" s="25" t="s">
        <v>4</v>
      </c>
      <c r="B38" s="41" t="s">
        <v>972</v>
      </c>
      <c r="C38" s="159">
        <v>10364.212796</v>
      </c>
      <c r="F38" s="41"/>
      <c r="H38" s="23"/>
      <c r="L38" s="23"/>
      <c r="M38" s="23"/>
    </row>
    <row r="39" spans="1:14" ht="15.75" x14ac:dyDescent="0.25">
      <c r="A39" s="25" t="s">
        <v>65</v>
      </c>
      <c r="B39" s="41" t="s">
        <v>66</v>
      </c>
      <c r="C39" s="159">
        <v>8800</v>
      </c>
      <c r="F39" s="41"/>
      <c r="H39" s="23"/>
      <c r="L39" s="23"/>
      <c r="M39" s="23"/>
      <c r="N39" s="53"/>
    </row>
    <row r="40" spans="1:14" outlineLevel="1" x14ac:dyDescent="0.25">
      <c r="A40" s="25" t="s">
        <v>67</v>
      </c>
      <c r="B40" s="47" t="s">
        <v>68</v>
      </c>
      <c r="C40" s="129">
        <v>10534.9162573432</v>
      </c>
      <c r="F40" s="41"/>
      <c r="H40" s="23"/>
      <c r="L40" s="23"/>
      <c r="M40" s="23"/>
      <c r="N40" s="53"/>
    </row>
    <row r="41" spans="1:14" outlineLevel="1" x14ac:dyDescent="0.25">
      <c r="A41" s="25" t="s">
        <v>70</v>
      </c>
      <c r="B41" s="47" t="s">
        <v>71</v>
      </c>
      <c r="C41" s="129">
        <v>9175.2568272685403</v>
      </c>
      <c r="F41" s="41"/>
      <c r="H41" s="23"/>
      <c r="L41" s="23"/>
      <c r="M41" s="23"/>
      <c r="N41" s="53"/>
    </row>
    <row r="42" spans="1:14" outlineLevel="1" x14ac:dyDescent="0.25">
      <c r="A42" s="25" t="s">
        <v>72</v>
      </c>
      <c r="B42" s="47"/>
      <c r="C42" s="129"/>
      <c r="F42" s="41"/>
      <c r="H42" s="23"/>
      <c r="L42" s="23"/>
      <c r="M42" s="23"/>
      <c r="N42" s="53"/>
    </row>
    <row r="43" spans="1:14" outlineLevel="1" x14ac:dyDescent="0.25">
      <c r="A43" s="53" t="s">
        <v>1146</v>
      </c>
      <c r="B43" s="41"/>
      <c r="F43" s="41"/>
      <c r="H43" s="23"/>
      <c r="L43" s="23"/>
      <c r="M43" s="23"/>
      <c r="N43" s="53"/>
    </row>
    <row r="44" spans="1:14" ht="15" customHeight="1" x14ac:dyDescent="0.25">
      <c r="A44" s="43"/>
      <c r="B44" s="44" t="s">
        <v>73</v>
      </c>
      <c r="C44" s="78" t="s">
        <v>973</v>
      </c>
      <c r="D44" s="43" t="s">
        <v>74</v>
      </c>
      <c r="E44" s="45"/>
      <c r="F44" s="46" t="s">
        <v>75</v>
      </c>
      <c r="G44" s="46" t="s">
        <v>76</v>
      </c>
      <c r="H44" s="23"/>
      <c r="L44" s="23"/>
      <c r="M44" s="23"/>
      <c r="N44" s="53"/>
    </row>
    <row r="45" spans="1:14" ht="15.75" x14ac:dyDescent="0.25">
      <c r="A45" s="25" t="s">
        <v>8</v>
      </c>
      <c r="B45" s="41" t="s">
        <v>77</v>
      </c>
      <c r="C45" s="160">
        <v>5.2600000000000001E-2</v>
      </c>
      <c r="D45" s="169">
        <f>IF(OR(C38="[For completion]",C39="[For completion]"),"Please complete G.3.1.1 and G.3.1.2",(C38/C39-1))</f>
        <v>0.17775145409090909</v>
      </c>
      <c r="E45" s="125"/>
      <c r="F45" s="160">
        <v>0.15</v>
      </c>
      <c r="G45" s="155" t="s">
        <v>1156</v>
      </c>
      <c r="H45" s="23"/>
      <c r="L45" s="23"/>
      <c r="M45" s="23"/>
      <c r="N45" s="53"/>
    </row>
    <row r="46" spans="1:14" outlineLevel="1" x14ac:dyDescent="0.25">
      <c r="A46" s="25" t="s">
        <v>78</v>
      </c>
      <c r="B46" s="39" t="s">
        <v>79</v>
      </c>
      <c r="C46" s="125"/>
      <c r="D46" s="125"/>
      <c r="E46" s="125"/>
      <c r="F46" s="125"/>
      <c r="G46" s="60"/>
      <c r="H46" s="23"/>
      <c r="L46" s="23"/>
      <c r="M46" s="23"/>
      <c r="N46" s="53"/>
    </row>
    <row r="47" spans="1:14" outlineLevel="1" x14ac:dyDescent="0.25">
      <c r="A47" s="25" t="s">
        <v>80</v>
      </c>
      <c r="B47" s="39" t="s">
        <v>81</v>
      </c>
      <c r="C47" s="125"/>
      <c r="D47" s="125"/>
      <c r="E47" s="125"/>
      <c r="F47" s="125"/>
      <c r="G47" s="60"/>
      <c r="H47" s="23"/>
      <c r="L47" s="23"/>
      <c r="M47" s="23"/>
      <c r="N47" s="53"/>
    </row>
    <row r="48" spans="1:14" outlineLevel="1" x14ac:dyDescent="0.25">
      <c r="A48" s="25" t="s">
        <v>82</v>
      </c>
      <c r="B48" s="39"/>
      <c r="C48" s="60"/>
      <c r="D48" s="60"/>
      <c r="E48" s="60"/>
      <c r="F48" s="60"/>
      <c r="G48" s="60"/>
      <c r="H48" s="23"/>
      <c r="L48" s="23"/>
      <c r="M48" s="23"/>
      <c r="N48" s="53"/>
    </row>
    <row r="49" spans="1:14" outlineLevel="1" x14ac:dyDescent="0.25">
      <c r="A49" s="25" t="s">
        <v>83</v>
      </c>
      <c r="B49" s="39"/>
      <c r="C49" s="60"/>
      <c r="D49" s="60"/>
      <c r="E49" s="60"/>
      <c r="F49" s="60"/>
      <c r="G49" s="60"/>
      <c r="H49" s="23"/>
      <c r="L49" s="23"/>
      <c r="M49" s="23"/>
      <c r="N49" s="53"/>
    </row>
    <row r="50" spans="1:14" outlineLevel="1" x14ac:dyDescent="0.25">
      <c r="A50" s="25" t="s">
        <v>84</v>
      </c>
      <c r="B50" s="39"/>
      <c r="C50" s="60"/>
      <c r="D50" s="60"/>
      <c r="E50" s="60"/>
      <c r="F50" s="60"/>
      <c r="G50" s="60"/>
      <c r="H50" s="23"/>
      <c r="L50" s="23"/>
      <c r="M50" s="23"/>
      <c r="N50" s="53"/>
    </row>
    <row r="51" spans="1:14" outlineLevel="1" x14ac:dyDescent="0.25">
      <c r="A51" s="25" t="s">
        <v>85</v>
      </c>
      <c r="B51" s="39"/>
      <c r="C51" s="60"/>
      <c r="D51" s="60"/>
      <c r="E51" s="60"/>
      <c r="F51" s="60"/>
      <c r="G51" s="60"/>
      <c r="H51" s="23"/>
      <c r="L51" s="23"/>
      <c r="M51" s="23"/>
      <c r="N51" s="53"/>
    </row>
    <row r="52" spans="1:14" ht="15" customHeight="1" x14ac:dyDescent="0.25">
      <c r="A52" s="43"/>
      <c r="B52" s="44" t="s">
        <v>86</v>
      </c>
      <c r="C52" s="43" t="s">
        <v>64</v>
      </c>
      <c r="D52" s="43"/>
      <c r="E52" s="45"/>
      <c r="F52" s="46" t="s">
        <v>87</v>
      </c>
      <c r="G52" s="46"/>
      <c r="H52" s="23"/>
      <c r="L52" s="23"/>
      <c r="M52" s="23"/>
      <c r="N52" s="53"/>
    </row>
    <row r="53" spans="1:14" ht="15.75" x14ac:dyDescent="0.25">
      <c r="A53" s="25" t="s">
        <v>88</v>
      </c>
      <c r="B53" s="41" t="s">
        <v>89</v>
      </c>
      <c r="C53" s="159">
        <v>10364.212796</v>
      </c>
      <c r="E53" s="48"/>
      <c r="F53" s="136">
        <f>IF($C$58=0,"",IF(C53="[for completion]","",C53/$C$58))</f>
        <v>1</v>
      </c>
      <c r="G53" s="49"/>
      <c r="H53" s="23"/>
      <c r="L53" s="23"/>
      <c r="M53" s="23"/>
      <c r="N53" s="53"/>
    </row>
    <row r="54" spans="1:14" ht="15.75" x14ac:dyDescent="0.25">
      <c r="A54" s="25" t="s">
        <v>90</v>
      </c>
      <c r="B54" s="41" t="s">
        <v>91</v>
      </c>
      <c r="C54" s="159">
        <v>0</v>
      </c>
      <c r="E54" s="48"/>
      <c r="F54" s="136">
        <f>IF($C$58=0,"",IF(C54="[for completion]","",C54/$C$58))</f>
        <v>0</v>
      </c>
      <c r="G54" s="49"/>
      <c r="H54" s="23"/>
      <c r="L54" s="23"/>
      <c r="M54" s="23"/>
      <c r="N54" s="53"/>
    </row>
    <row r="55" spans="1:14" ht="15.75" x14ac:dyDescent="0.25">
      <c r="A55" s="25" t="s">
        <v>92</v>
      </c>
      <c r="B55" s="41" t="s">
        <v>93</v>
      </c>
      <c r="C55" s="159">
        <v>0</v>
      </c>
      <c r="E55" s="48"/>
      <c r="F55" s="144">
        <f t="shared" ref="F55:F56" si="0">IF($C$58=0,"",IF(C55="[for completion]","",C55/$C$58))</f>
        <v>0</v>
      </c>
      <c r="G55" s="49"/>
      <c r="H55" s="23"/>
      <c r="L55" s="23"/>
      <c r="M55" s="23"/>
      <c r="N55" s="53"/>
    </row>
    <row r="56" spans="1:14" ht="15.75" x14ac:dyDescent="0.25">
      <c r="A56" s="25" t="s">
        <v>94</v>
      </c>
      <c r="B56" s="41" t="s">
        <v>95</v>
      </c>
      <c r="C56" s="159">
        <v>0</v>
      </c>
      <c r="E56" s="48"/>
      <c r="F56" s="144">
        <f t="shared" si="0"/>
        <v>0</v>
      </c>
      <c r="G56" s="49"/>
      <c r="H56" s="23"/>
      <c r="L56" s="23"/>
      <c r="M56" s="23"/>
      <c r="N56" s="53"/>
    </row>
    <row r="57" spans="1:14" ht="15.75" x14ac:dyDescent="0.25">
      <c r="A57" s="25" t="s">
        <v>96</v>
      </c>
      <c r="B57" s="25" t="s">
        <v>97</v>
      </c>
      <c r="C57" s="159">
        <v>0</v>
      </c>
      <c r="E57" s="48"/>
      <c r="F57" s="136">
        <f>IF($C$58=0,"",IF(C57="[for completion]","",C57/$C$58))</f>
        <v>0</v>
      </c>
      <c r="G57" s="49"/>
      <c r="H57" s="23"/>
      <c r="L57" s="23"/>
      <c r="M57" s="23"/>
      <c r="N57" s="53"/>
    </row>
    <row r="58" spans="1:14" x14ac:dyDescent="0.25">
      <c r="A58" s="25" t="s">
        <v>98</v>
      </c>
      <c r="B58" s="50" t="s">
        <v>99</v>
      </c>
      <c r="C58" s="130">
        <f>SUM(C53:C57)</f>
        <v>10364.212796</v>
      </c>
      <c r="D58" s="48"/>
      <c r="E58" s="48"/>
      <c r="F58" s="137">
        <f>SUM(F53:F57)</f>
        <v>1</v>
      </c>
      <c r="G58" s="49"/>
      <c r="H58" s="23"/>
      <c r="L58" s="23"/>
      <c r="M58" s="23"/>
      <c r="N58" s="53"/>
    </row>
    <row r="59" spans="1:14" outlineLevel="1" x14ac:dyDescent="0.25">
      <c r="A59" s="25" t="s">
        <v>100</v>
      </c>
      <c r="B59" s="52" t="s">
        <v>101</v>
      </c>
      <c r="C59" s="129"/>
      <c r="E59" s="48"/>
      <c r="F59" s="136">
        <f t="shared" ref="F59:F64" si="1">IF($C$58=0,"",IF(C59="[for completion]","",C59/$C$58))</f>
        <v>0</v>
      </c>
      <c r="G59" s="49"/>
      <c r="H59" s="23"/>
      <c r="L59" s="23"/>
      <c r="M59" s="23"/>
      <c r="N59" s="53"/>
    </row>
    <row r="60" spans="1:14" outlineLevel="1" x14ac:dyDescent="0.25">
      <c r="A60" s="25" t="s">
        <v>102</v>
      </c>
      <c r="B60" s="52" t="s">
        <v>101</v>
      </c>
      <c r="C60" s="129"/>
      <c r="E60" s="48"/>
      <c r="F60" s="136">
        <f t="shared" si="1"/>
        <v>0</v>
      </c>
      <c r="G60" s="49"/>
      <c r="H60" s="23"/>
      <c r="L60" s="23"/>
      <c r="M60" s="23"/>
      <c r="N60" s="53"/>
    </row>
    <row r="61" spans="1:14" outlineLevel="1" x14ac:dyDescent="0.25">
      <c r="A61" s="25" t="s">
        <v>103</v>
      </c>
      <c r="B61" s="52" t="s">
        <v>101</v>
      </c>
      <c r="C61" s="129"/>
      <c r="E61" s="48"/>
      <c r="F61" s="136">
        <f t="shared" si="1"/>
        <v>0</v>
      </c>
      <c r="G61" s="49"/>
      <c r="H61" s="23"/>
      <c r="L61" s="23"/>
      <c r="M61" s="23"/>
      <c r="N61" s="53"/>
    </row>
    <row r="62" spans="1:14" outlineLevel="1" x14ac:dyDescent="0.25">
      <c r="A62" s="25" t="s">
        <v>104</v>
      </c>
      <c r="B62" s="52" t="s">
        <v>101</v>
      </c>
      <c r="C62" s="129"/>
      <c r="E62" s="48"/>
      <c r="F62" s="136">
        <f t="shared" si="1"/>
        <v>0</v>
      </c>
      <c r="G62" s="49"/>
      <c r="H62" s="23"/>
      <c r="L62" s="23"/>
      <c r="M62" s="23"/>
      <c r="N62" s="53"/>
    </row>
    <row r="63" spans="1:14" outlineLevel="1" x14ac:dyDescent="0.25">
      <c r="A63" s="25" t="s">
        <v>105</v>
      </c>
      <c r="B63" s="52" t="s">
        <v>101</v>
      </c>
      <c r="C63" s="129"/>
      <c r="E63" s="48"/>
      <c r="F63" s="136">
        <f t="shared" si="1"/>
        <v>0</v>
      </c>
      <c r="G63" s="49"/>
      <c r="H63" s="23"/>
      <c r="L63" s="23"/>
      <c r="M63" s="23"/>
      <c r="N63" s="53"/>
    </row>
    <row r="64" spans="1:14" outlineLevel="1" x14ac:dyDescent="0.25">
      <c r="A64" s="25" t="s">
        <v>106</v>
      </c>
      <c r="B64" s="52" t="s">
        <v>101</v>
      </c>
      <c r="C64" s="131"/>
      <c r="D64" s="53"/>
      <c r="E64" s="53"/>
      <c r="F64" s="136">
        <f t="shared" si="1"/>
        <v>0</v>
      </c>
      <c r="G64" s="51"/>
      <c r="H64" s="23"/>
      <c r="L64" s="23"/>
      <c r="M64" s="23"/>
      <c r="N64" s="53"/>
    </row>
    <row r="65" spans="1:14" ht="15" customHeight="1" x14ac:dyDescent="0.25">
      <c r="A65" s="43"/>
      <c r="B65" s="44" t="s">
        <v>107</v>
      </c>
      <c r="C65" s="78" t="s">
        <v>982</v>
      </c>
      <c r="D65" s="78" t="s">
        <v>983</v>
      </c>
      <c r="E65" s="45"/>
      <c r="F65" s="46" t="s">
        <v>108</v>
      </c>
      <c r="G65" s="54" t="s">
        <v>109</v>
      </c>
      <c r="H65" s="23"/>
      <c r="L65" s="23"/>
      <c r="M65" s="23"/>
      <c r="N65" s="53"/>
    </row>
    <row r="66" spans="1:14" ht="15.75" x14ac:dyDescent="0.25">
      <c r="A66" s="25" t="s">
        <v>110</v>
      </c>
      <c r="B66" s="41" t="s">
        <v>1031</v>
      </c>
      <c r="C66" s="161">
        <v>26.489369230827901</v>
      </c>
      <c r="D66" s="161" t="s">
        <v>961</v>
      </c>
      <c r="E66" s="38"/>
      <c r="F66" s="55"/>
      <c r="G66" s="56"/>
      <c r="H66" s="23"/>
      <c r="L66" s="23"/>
      <c r="M66" s="23"/>
      <c r="N66" s="53"/>
    </row>
    <row r="67" spans="1:14" x14ac:dyDescent="0.25">
      <c r="B67" s="41"/>
      <c r="E67" s="38"/>
      <c r="F67" s="55"/>
      <c r="G67" s="56"/>
      <c r="H67" s="23"/>
      <c r="L67" s="23"/>
      <c r="M67" s="23"/>
      <c r="N67" s="53"/>
    </row>
    <row r="68" spans="1:14" x14ac:dyDescent="0.25">
      <c r="B68" s="41" t="s">
        <v>978</v>
      </c>
      <c r="C68" s="38"/>
      <c r="D68" s="38"/>
      <c r="E68" s="38"/>
      <c r="F68" s="56"/>
      <c r="G68" s="56"/>
      <c r="H68" s="23"/>
      <c r="L68" s="23"/>
      <c r="M68" s="23"/>
      <c r="N68" s="53"/>
    </row>
    <row r="69" spans="1:14" x14ac:dyDescent="0.25">
      <c r="B69" s="41" t="s">
        <v>112</v>
      </c>
      <c r="E69" s="38"/>
      <c r="F69" s="56"/>
      <c r="G69" s="56"/>
      <c r="H69" s="23"/>
      <c r="L69" s="23"/>
      <c r="M69" s="23"/>
      <c r="N69" s="53"/>
    </row>
    <row r="70" spans="1:14" ht="15.75" x14ac:dyDescent="0.25">
      <c r="A70" s="25" t="s">
        <v>113</v>
      </c>
      <c r="B70" s="120" t="s">
        <v>1119</v>
      </c>
      <c r="C70" s="159">
        <v>4.1607009799999997</v>
      </c>
      <c r="D70" s="161" t="s">
        <v>961</v>
      </c>
      <c r="E70" s="21"/>
      <c r="F70" s="136">
        <f t="shared" ref="F70:F76" si="2">IF($C$77=0,"",IF(C70="[for completion]","",C70/$C$77))</f>
        <v>4.0144881834207596E-4</v>
      </c>
      <c r="G70" s="136" t="str">
        <f>IF($D$77=0,"",IF(D70="[Mark as ND1 if not relevant]","",D70/$D$77))</f>
        <v/>
      </c>
      <c r="H70" s="23"/>
      <c r="L70" s="23"/>
      <c r="M70" s="23"/>
      <c r="N70" s="53"/>
    </row>
    <row r="71" spans="1:14" ht="15.75" x14ac:dyDescent="0.25">
      <c r="A71" s="25" t="s">
        <v>114</v>
      </c>
      <c r="B71" s="121" t="s">
        <v>1120</v>
      </c>
      <c r="C71" s="159">
        <v>14.46598</v>
      </c>
      <c r="D71" s="161" t="s">
        <v>961</v>
      </c>
      <c r="E71" s="21"/>
      <c r="F71" s="136">
        <f t="shared" si="2"/>
        <v>1.395762542195499E-3</v>
      </c>
      <c r="G71" s="136" t="str">
        <f t="shared" ref="G71:G76" si="3">IF($D$77=0,"",IF(D71="[Mark as ND1 if not relevant]","",D71/$D$77))</f>
        <v/>
      </c>
      <c r="H71" s="23"/>
      <c r="L71" s="23"/>
      <c r="M71" s="23"/>
      <c r="N71" s="53"/>
    </row>
    <row r="72" spans="1:14" ht="15.75" x14ac:dyDescent="0.25">
      <c r="A72" s="25" t="s">
        <v>115</v>
      </c>
      <c r="B72" s="120" t="s">
        <v>1121</v>
      </c>
      <c r="C72" s="159">
        <v>27.577992199999901</v>
      </c>
      <c r="D72" s="161" t="s">
        <v>961</v>
      </c>
      <c r="E72" s="21"/>
      <c r="F72" s="136">
        <f t="shared" si="2"/>
        <v>2.6608863348158581E-3</v>
      </c>
      <c r="G72" s="136" t="str">
        <f t="shared" si="3"/>
        <v/>
      </c>
      <c r="H72" s="23"/>
      <c r="L72" s="23"/>
      <c r="M72" s="23"/>
      <c r="N72" s="53"/>
    </row>
    <row r="73" spans="1:14" ht="15.75" x14ac:dyDescent="0.25">
      <c r="A73" s="25" t="s">
        <v>116</v>
      </c>
      <c r="B73" s="120" t="s">
        <v>1122</v>
      </c>
      <c r="C73" s="159">
        <v>38.1996720100001</v>
      </c>
      <c r="D73" s="161" t="s">
        <v>961</v>
      </c>
      <c r="E73" s="21"/>
      <c r="F73" s="136">
        <f t="shared" si="2"/>
        <v>3.6857282614597827E-3</v>
      </c>
      <c r="G73" s="136" t="str">
        <f t="shared" si="3"/>
        <v/>
      </c>
      <c r="H73" s="23"/>
      <c r="L73" s="23"/>
      <c r="M73" s="23"/>
      <c r="N73" s="53"/>
    </row>
    <row r="74" spans="1:14" ht="15.75" x14ac:dyDescent="0.25">
      <c r="A74" s="25" t="s">
        <v>117</v>
      </c>
      <c r="B74" s="120" t="s">
        <v>1123</v>
      </c>
      <c r="C74" s="159">
        <v>43.657872099999999</v>
      </c>
      <c r="D74" s="161" t="s">
        <v>961</v>
      </c>
      <c r="E74" s="21"/>
      <c r="F74" s="136">
        <f t="shared" si="2"/>
        <v>4.2123673991766855E-3</v>
      </c>
      <c r="G74" s="136" t="str">
        <f t="shared" si="3"/>
        <v/>
      </c>
      <c r="H74" s="23"/>
      <c r="L74" s="23"/>
      <c r="M74" s="23"/>
      <c r="N74" s="53"/>
    </row>
    <row r="75" spans="1:14" ht="15.75" x14ac:dyDescent="0.25">
      <c r="A75" s="25" t="s">
        <v>118</v>
      </c>
      <c r="B75" s="120" t="s">
        <v>1124</v>
      </c>
      <c r="C75" s="159">
        <v>429.76010969999999</v>
      </c>
      <c r="D75" s="161" t="s">
        <v>961</v>
      </c>
      <c r="E75" s="21"/>
      <c r="F75" s="136">
        <f t="shared" si="2"/>
        <v>4.1465774406510211E-2</v>
      </c>
      <c r="G75" s="136" t="str">
        <f t="shared" si="3"/>
        <v/>
      </c>
      <c r="H75" s="23"/>
      <c r="L75" s="23"/>
      <c r="M75" s="23"/>
      <c r="N75" s="53"/>
    </row>
    <row r="76" spans="1:14" ht="15.75" x14ac:dyDescent="0.25">
      <c r="A76" s="25" t="s">
        <v>119</v>
      </c>
      <c r="B76" s="120" t="s">
        <v>1125</v>
      </c>
      <c r="C76" s="159">
        <v>9806.3904690099407</v>
      </c>
      <c r="D76" s="161" t="s">
        <v>961</v>
      </c>
      <c r="E76" s="21"/>
      <c r="F76" s="136">
        <f t="shared" si="2"/>
        <v>0.94617803223749986</v>
      </c>
      <c r="G76" s="136" t="str">
        <f t="shared" si="3"/>
        <v/>
      </c>
      <c r="H76" s="23"/>
      <c r="L76" s="23"/>
      <c r="M76" s="23"/>
      <c r="N76" s="53"/>
    </row>
    <row r="77" spans="1:14" x14ac:dyDescent="0.25">
      <c r="A77" s="25" t="s">
        <v>120</v>
      </c>
      <c r="B77" s="57" t="s">
        <v>99</v>
      </c>
      <c r="C77" s="130">
        <f>SUM(C70:C76)</f>
        <v>10364.212795999942</v>
      </c>
      <c r="D77" s="130">
        <f>SUM(D70:D76)</f>
        <v>0</v>
      </c>
      <c r="E77" s="41"/>
      <c r="F77" s="137">
        <f>SUM(F70:F76)</f>
        <v>1</v>
      </c>
      <c r="G77" s="137">
        <f>SUM(G70:G76)</f>
        <v>0</v>
      </c>
      <c r="H77" s="23"/>
      <c r="L77" s="23"/>
      <c r="M77" s="23"/>
      <c r="N77" s="53"/>
    </row>
    <row r="78" spans="1:14" outlineLevel="1" x14ac:dyDescent="0.25">
      <c r="A78" s="25" t="s">
        <v>121</v>
      </c>
      <c r="B78" s="58" t="s">
        <v>122</v>
      </c>
      <c r="C78" s="130"/>
      <c r="D78" s="130"/>
      <c r="E78" s="41"/>
      <c r="F78" s="136">
        <f>IF($C$77=0,"",IF(C78="[for completion]","",C78/$C$77))</f>
        <v>0</v>
      </c>
      <c r="G78" s="136" t="str">
        <f t="shared" ref="G78:G87" si="4">IF($D$77=0,"",IF(D78="[for completion]","",D78/$D$77))</f>
        <v/>
      </c>
      <c r="H78" s="23"/>
      <c r="L78" s="23"/>
      <c r="M78" s="23"/>
      <c r="N78" s="53"/>
    </row>
    <row r="79" spans="1:14" outlineLevel="1" x14ac:dyDescent="0.25">
      <c r="A79" s="25" t="s">
        <v>123</v>
      </c>
      <c r="B79" s="58" t="s">
        <v>124</v>
      </c>
      <c r="C79" s="130"/>
      <c r="D79" s="130"/>
      <c r="E79" s="41"/>
      <c r="F79" s="136">
        <f t="shared" ref="F79:F87" si="5">IF($C$77=0,"",IF(C79="[for completion]","",C79/$C$77))</f>
        <v>0</v>
      </c>
      <c r="G79" s="136" t="str">
        <f t="shared" si="4"/>
        <v/>
      </c>
      <c r="H79" s="23"/>
      <c r="L79" s="23"/>
      <c r="M79" s="23"/>
      <c r="N79" s="53"/>
    </row>
    <row r="80" spans="1:14" outlineLevel="1" x14ac:dyDescent="0.25">
      <c r="A80" s="25" t="s">
        <v>125</v>
      </c>
      <c r="B80" s="58" t="s">
        <v>126</v>
      </c>
      <c r="C80" s="130"/>
      <c r="D80" s="130"/>
      <c r="E80" s="41"/>
      <c r="F80" s="136">
        <f t="shared" si="5"/>
        <v>0</v>
      </c>
      <c r="G80" s="136" t="str">
        <f t="shared" si="4"/>
        <v/>
      </c>
      <c r="H80" s="23"/>
      <c r="L80" s="23"/>
      <c r="M80" s="23"/>
      <c r="N80" s="53"/>
    </row>
    <row r="81" spans="1:14" outlineLevel="1" x14ac:dyDescent="0.25">
      <c r="A81" s="25" t="s">
        <v>127</v>
      </c>
      <c r="B81" s="58" t="s">
        <v>128</v>
      </c>
      <c r="C81" s="130"/>
      <c r="D81" s="130"/>
      <c r="E81" s="41"/>
      <c r="F81" s="136">
        <f t="shared" si="5"/>
        <v>0</v>
      </c>
      <c r="G81" s="136" t="str">
        <f t="shared" si="4"/>
        <v/>
      </c>
      <c r="H81" s="23"/>
      <c r="L81" s="23"/>
      <c r="M81" s="23"/>
      <c r="N81" s="53"/>
    </row>
    <row r="82" spans="1:14" outlineLevel="1" x14ac:dyDescent="0.25">
      <c r="A82" s="25" t="s">
        <v>129</v>
      </c>
      <c r="B82" s="58" t="s">
        <v>130</v>
      </c>
      <c r="C82" s="130"/>
      <c r="D82" s="130"/>
      <c r="E82" s="41"/>
      <c r="F82" s="136">
        <f t="shared" si="5"/>
        <v>0</v>
      </c>
      <c r="G82" s="136" t="str">
        <f t="shared" si="4"/>
        <v/>
      </c>
      <c r="H82" s="23"/>
      <c r="L82" s="23"/>
      <c r="M82" s="23"/>
      <c r="N82" s="53"/>
    </row>
    <row r="83" spans="1:14" outlineLevel="1" x14ac:dyDescent="0.25">
      <c r="A83" s="25" t="s">
        <v>131</v>
      </c>
      <c r="B83" s="58"/>
      <c r="C83" s="48"/>
      <c r="D83" s="48"/>
      <c r="E83" s="41"/>
      <c r="F83" s="49"/>
      <c r="G83" s="49"/>
      <c r="H83" s="23"/>
      <c r="L83" s="23"/>
      <c r="M83" s="23"/>
      <c r="N83" s="53"/>
    </row>
    <row r="84" spans="1:14" outlineLevel="1" x14ac:dyDescent="0.25">
      <c r="A84" s="25" t="s">
        <v>132</v>
      </c>
      <c r="B84" s="58"/>
      <c r="C84" s="48"/>
      <c r="D84" s="48"/>
      <c r="E84" s="41"/>
      <c r="F84" s="49"/>
      <c r="G84" s="49"/>
      <c r="H84" s="23"/>
      <c r="L84" s="23"/>
      <c r="M84" s="23"/>
      <c r="N84" s="53"/>
    </row>
    <row r="85" spans="1:14" outlineLevel="1" x14ac:dyDescent="0.25">
      <c r="A85" s="25" t="s">
        <v>133</v>
      </c>
      <c r="B85" s="58"/>
      <c r="C85" s="48"/>
      <c r="D85" s="48"/>
      <c r="E85" s="41"/>
      <c r="F85" s="49"/>
      <c r="G85" s="49"/>
      <c r="H85" s="23"/>
      <c r="L85" s="23"/>
      <c r="M85" s="23"/>
      <c r="N85" s="53"/>
    </row>
    <row r="86" spans="1:14" outlineLevel="1" x14ac:dyDescent="0.25">
      <c r="A86" s="25" t="s">
        <v>134</v>
      </c>
      <c r="B86" s="57"/>
      <c r="C86" s="48"/>
      <c r="D86" s="48"/>
      <c r="E86" s="41"/>
      <c r="F86" s="49">
        <f t="shared" si="5"/>
        <v>0</v>
      </c>
      <c r="G86" s="49" t="str">
        <f t="shared" si="4"/>
        <v/>
      </c>
      <c r="H86" s="23"/>
      <c r="L86" s="23"/>
      <c r="M86" s="23"/>
      <c r="N86" s="53"/>
    </row>
    <row r="87" spans="1:14" outlineLevel="1" x14ac:dyDescent="0.25">
      <c r="A87" s="25" t="s">
        <v>135</v>
      </c>
      <c r="B87" s="58"/>
      <c r="C87" s="48"/>
      <c r="D87" s="48"/>
      <c r="E87" s="41"/>
      <c r="F87" s="49">
        <f t="shared" si="5"/>
        <v>0</v>
      </c>
      <c r="G87" s="49" t="str">
        <f t="shared" si="4"/>
        <v/>
      </c>
      <c r="H87" s="23"/>
      <c r="L87" s="23"/>
      <c r="M87" s="23"/>
      <c r="N87" s="53"/>
    </row>
    <row r="88" spans="1:14" ht="15" customHeight="1" x14ac:dyDescent="0.25">
      <c r="A88" s="43"/>
      <c r="B88" s="44" t="s">
        <v>136</v>
      </c>
      <c r="C88" s="78" t="s">
        <v>984</v>
      </c>
      <c r="D88" s="78" t="s">
        <v>985</v>
      </c>
      <c r="E88" s="45"/>
      <c r="F88" s="46" t="s">
        <v>137</v>
      </c>
      <c r="G88" s="43" t="s">
        <v>138</v>
      </c>
      <c r="H88" s="23"/>
      <c r="L88" s="23"/>
      <c r="M88" s="23"/>
      <c r="N88" s="53"/>
    </row>
    <row r="89" spans="1:14" ht="15.75" x14ac:dyDescent="0.25">
      <c r="A89" s="25" t="s">
        <v>139</v>
      </c>
      <c r="B89" s="41" t="s">
        <v>111</v>
      </c>
      <c r="C89" s="162">
        <v>5.1297633872976336</v>
      </c>
      <c r="D89" s="162">
        <v>6.12976338729763</v>
      </c>
      <c r="E89" s="38"/>
      <c r="F89" s="142"/>
      <c r="G89" s="143"/>
      <c r="H89" s="23"/>
      <c r="L89" s="23"/>
      <c r="M89" s="23"/>
      <c r="N89" s="53"/>
    </row>
    <row r="90" spans="1:14" x14ac:dyDescent="0.25">
      <c r="B90" s="41"/>
      <c r="C90" s="132"/>
      <c r="D90" s="132"/>
      <c r="E90" s="38"/>
      <c r="F90" s="142"/>
      <c r="G90" s="143"/>
      <c r="H90" s="23"/>
      <c r="L90" s="23"/>
      <c r="M90" s="23"/>
      <c r="N90" s="53"/>
    </row>
    <row r="91" spans="1:14" x14ac:dyDescent="0.25">
      <c r="B91" s="41" t="s">
        <v>979</v>
      </c>
      <c r="C91" s="141"/>
      <c r="D91" s="141"/>
      <c r="E91" s="38"/>
      <c r="F91" s="143"/>
      <c r="G91" s="143"/>
      <c r="H91" s="23"/>
      <c r="L91" s="23"/>
      <c r="M91" s="23"/>
      <c r="N91" s="53"/>
    </row>
    <row r="92" spans="1:14" x14ac:dyDescent="0.25">
      <c r="A92" s="25" t="s">
        <v>140</v>
      </c>
      <c r="B92" s="41" t="s">
        <v>112</v>
      </c>
      <c r="C92" s="132"/>
      <c r="D92" s="132"/>
      <c r="E92" s="38"/>
      <c r="F92" s="143"/>
      <c r="G92" s="143"/>
      <c r="H92" s="23"/>
      <c r="L92" s="23"/>
      <c r="M92" s="23"/>
      <c r="N92" s="53"/>
    </row>
    <row r="93" spans="1:14" ht="15.75" x14ac:dyDescent="0.25">
      <c r="A93" s="25" t="s">
        <v>141</v>
      </c>
      <c r="B93" s="121" t="s">
        <v>1119</v>
      </c>
      <c r="C93" s="159">
        <v>950</v>
      </c>
      <c r="D93" s="155" t="s">
        <v>961</v>
      </c>
      <c r="E93" s="21"/>
      <c r="F93" s="136">
        <f>IF($C$100=0,"",IF(C93="[for completion]","",IF(C93="","",C93/$C$100)))</f>
        <v>0.10795454545454546</v>
      </c>
      <c r="G93" s="136" t="str">
        <f>IF($D$100=0,"",IF(D93="[Mark as ND1 if not relevant]","",IF(D93="","",D93/$D$100)))</f>
        <v/>
      </c>
      <c r="H93" s="23"/>
      <c r="L93" s="23"/>
      <c r="M93" s="23"/>
      <c r="N93" s="53"/>
    </row>
    <row r="94" spans="1:14" ht="15.75" x14ac:dyDescent="0.25">
      <c r="A94" s="25" t="s">
        <v>142</v>
      </c>
      <c r="B94" s="121" t="s">
        <v>1120</v>
      </c>
      <c r="C94" s="159">
        <v>750</v>
      </c>
      <c r="D94" s="155" t="s">
        <v>961</v>
      </c>
      <c r="E94" s="21"/>
      <c r="F94" s="136">
        <f t="shared" ref="F94:F99" si="6">IF($C$100=0,"",IF(C94="[for completion]","",IF(C94="","",C94/$C$100)))</f>
        <v>8.5227272727272721E-2</v>
      </c>
      <c r="G94" s="136" t="str">
        <f t="shared" ref="G94:G99" si="7">IF($D$100=0,"",IF(D94="[Mark as ND1 if not relevant]","",IF(D94="","",D94/$D$100)))</f>
        <v/>
      </c>
      <c r="H94" s="23"/>
      <c r="L94" s="23"/>
      <c r="M94" s="23"/>
      <c r="N94" s="53"/>
    </row>
    <row r="95" spans="1:14" ht="15.75" x14ac:dyDescent="0.25">
      <c r="A95" s="25" t="s">
        <v>143</v>
      </c>
      <c r="B95" s="121" t="s">
        <v>1121</v>
      </c>
      <c r="C95" s="159">
        <v>0</v>
      </c>
      <c r="D95" s="155" t="s">
        <v>961</v>
      </c>
      <c r="E95" s="21"/>
      <c r="F95" s="136">
        <f t="shared" si="6"/>
        <v>0</v>
      </c>
      <c r="G95" s="136" t="str">
        <f t="shared" si="7"/>
        <v/>
      </c>
      <c r="H95" s="23"/>
      <c r="L95" s="23"/>
      <c r="M95" s="23"/>
      <c r="N95" s="53"/>
    </row>
    <row r="96" spans="1:14" ht="15.75" x14ac:dyDescent="0.25">
      <c r="A96" s="25" t="s">
        <v>144</v>
      </c>
      <c r="B96" s="121" t="s">
        <v>1122</v>
      </c>
      <c r="C96" s="159">
        <v>1500</v>
      </c>
      <c r="D96" s="155" t="s">
        <v>961</v>
      </c>
      <c r="E96" s="21"/>
      <c r="F96" s="136">
        <f t="shared" si="6"/>
        <v>0.17045454545454544</v>
      </c>
      <c r="G96" s="136" t="str">
        <f t="shared" si="7"/>
        <v/>
      </c>
      <c r="H96" s="23"/>
      <c r="L96" s="23"/>
      <c r="M96" s="23"/>
      <c r="N96" s="53"/>
    </row>
    <row r="97" spans="1:14" ht="15.75" x14ac:dyDescent="0.25">
      <c r="A97" s="25" t="s">
        <v>145</v>
      </c>
      <c r="B97" s="121" t="s">
        <v>1123</v>
      </c>
      <c r="C97" s="159">
        <v>1750</v>
      </c>
      <c r="D97" s="155" t="s">
        <v>961</v>
      </c>
      <c r="E97" s="21"/>
      <c r="F97" s="136">
        <f t="shared" si="6"/>
        <v>0.19886363636363635</v>
      </c>
      <c r="G97" s="136" t="str">
        <f t="shared" si="7"/>
        <v/>
      </c>
      <c r="H97" s="23"/>
      <c r="L97" s="23"/>
      <c r="M97" s="23"/>
    </row>
    <row r="98" spans="1:14" ht="15.75" x14ac:dyDescent="0.25">
      <c r="A98" s="25" t="s">
        <v>146</v>
      </c>
      <c r="B98" s="121" t="s">
        <v>1124</v>
      </c>
      <c r="C98" s="159">
        <v>3850</v>
      </c>
      <c r="D98" s="155" t="s">
        <v>961</v>
      </c>
      <c r="E98" s="21"/>
      <c r="F98" s="136">
        <f t="shared" si="6"/>
        <v>0.4375</v>
      </c>
      <c r="G98" s="136" t="str">
        <f t="shared" si="7"/>
        <v/>
      </c>
      <c r="H98" s="23"/>
      <c r="L98" s="23"/>
      <c r="M98" s="23"/>
    </row>
    <row r="99" spans="1:14" ht="15.75" x14ac:dyDescent="0.25">
      <c r="A99" s="25" t="s">
        <v>147</v>
      </c>
      <c r="B99" s="121" t="s">
        <v>1125</v>
      </c>
      <c r="C99" s="159">
        <v>0</v>
      </c>
      <c r="D99" s="155" t="s">
        <v>961</v>
      </c>
      <c r="E99" s="21"/>
      <c r="F99" s="136">
        <f t="shared" si="6"/>
        <v>0</v>
      </c>
      <c r="G99" s="136" t="str">
        <f t="shared" si="7"/>
        <v/>
      </c>
      <c r="H99" s="23"/>
      <c r="L99" s="23"/>
      <c r="M99" s="23"/>
    </row>
    <row r="100" spans="1:14" x14ac:dyDescent="0.25">
      <c r="A100" s="25" t="s">
        <v>148</v>
      </c>
      <c r="B100" s="57" t="s">
        <v>99</v>
      </c>
      <c r="C100" s="130">
        <f>SUM(C93:C99)</f>
        <v>8800</v>
      </c>
      <c r="D100" s="130">
        <f>SUM(D93:D99)</f>
        <v>0</v>
      </c>
      <c r="E100" s="41"/>
      <c r="F100" s="137">
        <f>SUM(F93:F99)</f>
        <v>1</v>
      </c>
      <c r="G100" s="137">
        <f>SUM(G93:G99)</f>
        <v>0</v>
      </c>
      <c r="H100" s="23"/>
      <c r="L100" s="23"/>
      <c r="M100" s="23"/>
    </row>
    <row r="101" spans="1:14" outlineLevel="1" x14ac:dyDescent="0.25">
      <c r="A101" s="25" t="s">
        <v>149</v>
      </c>
      <c r="B101" s="58" t="s">
        <v>122</v>
      </c>
      <c r="C101" s="130"/>
      <c r="D101" s="130"/>
      <c r="E101" s="41"/>
      <c r="F101" s="136">
        <f t="shared" ref="F101:F105" si="8">IF($C$100=0,"",IF(C101="[for completion]","",C101/$C$100))</f>
        <v>0</v>
      </c>
      <c r="G101" s="136" t="str">
        <f t="shared" ref="G101:G105" si="9">IF($D$100=0,"",IF(D101="[for completion]","",D101/$D$100))</f>
        <v/>
      </c>
      <c r="H101" s="23"/>
      <c r="L101" s="23"/>
      <c r="M101" s="23"/>
    </row>
    <row r="102" spans="1:14" outlineLevel="1" x14ac:dyDescent="0.25">
      <c r="A102" s="25" t="s">
        <v>150</v>
      </c>
      <c r="B102" s="58" t="s">
        <v>124</v>
      </c>
      <c r="C102" s="130"/>
      <c r="D102" s="130"/>
      <c r="E102" s="41"/>
      <c r="F102" s="136">
        <f t="shared" si="8"/>
        <v>0</v>
      </c>
      <c r="G102" s="136" t="str">
        <f t="shared" si="9"/>
        <v/>
      </c>
      <c r="H102" s="23"/>
      <c r="L102" s="23"/>
      <c r="M102" s="23"/>
    </row>
    <row r="103" spans="1:14" outlineLevel="1" x14ac:dyDescent="0.25">
      <c r="A103" s="25" t="s">
        <v>151</v>
      </c>
      <c r="B103" s="58" t="s">
        <v>126</v>
      </c>
      <c r="C103" s="130"/>
      <c r="D103" s="130"/>
      <c r="E103" s="41"/>
      <c r="F103" s="136">
        <f t="shared" si="8"/>
        <v>0</v>
      </c>
      <c r="G103" s="136" t="str">
        <f t="shared" si="9"/>
        <v/>
      </c>
      <c r="H103" s="23"/>
      <c r="L103" s="23"/>
      <c r="M103" s="23"/>
    </row>
    <row r="104" spans="1:14" outlineLevel="1" x14ac:dyDescent="0.25">
      <c r="A104" s="25" t="s">
        <v>152</v>
      </c>
      <c r="B104" s="58" t="s">
        <v>128</v>
      </c>
      <c r="C104" s="130"/>
      <c r="D104" s="130"/>
      <c r="E104" s="41"/>
      <c r="F104" s="136">
        <f t="shared" si="8"/>
        <v>0</v>
      </c>
      <c r="G104" s="136" t="str">
        <f t="shared" si="9"/>
        <v/>
      </c>
      <c r="H104" s="23"/>
      <c r="L104" s="23"/>
      <c r="M104" s="23"/>
    </row>
    <row r="105" spans="1:14" outlineLevel="1" x14ac:dyDescent="0.25">
      <c r="A105" s="25" t="s">
        <v>153</v>
      </c>
      <c r="B105" s="58" t="s">
        <v>130</v>
      </c>
      <c r="C105" s="130"/>
      <c r="D105" s="130"/>
      <c r="E105" s="41"/>
      <c r="F105" s="136">
        <f t="shared" si="8"/>
        <v>0</v>
      </c>
      <c r="G105" s="136" t="str">
        <f t="shared" si="9"/>
        <v/>
      </c>
      <c r="H105" s="23"/>
      <c r="L105" s="23"/>
      <c r="M105" s="23"/>
    </row>
    <row r="106" spans="1:14" outlineLevel="1" x14ac:dyDescent="0.25">
      <c r="A106" s="25" t="s">
        <v>154</v>
      </c>
      <c r="B106" s="58"/>
      <c r="C106" s="48"/>
      <c r="D106" s="48"/>
      <c r="E106" s="41"/>
      <c r="F106" s="49"/>
      <c r="G106" s="49"/>
      <c r="H106" s="23"/>
      <c r="L106" s="23"/>
      <c r="M106" s="23"/>
    </row>
    <row r="107" spans="1:14" outlineLevel="1" x14ac:dyDescent="0.25">
      <c r="A107" s="25" t="s">
        <v>155</v>
      </c>
      <c r="B107" s="58"/>
      <c r="C107" s="48"/>
      <c r="D107" s="48"/>
      <c r="E107" s="41"/>
      <c r="F107" s="49"/>
      <c r="G107" s="49"/>
      <c r="H107" s="23"/>
      <c r="L107" s="23"/>
      <c r="M107" s="23"/>
    </row>
    <row r="108" spans="1:14" outlineLevel="1" x14ac:dyDescent="0.25">
      <c r="A108" s="25" t="s">
        <v>156</v>
      </c>
      <c r="B108" s="57"/>
      <c r="C108" s="48"/>
      <c r="D108" s="48"/>
      <c r="E108" s="41"/>
      <c r="F108" s="49"/>
      <c r="G108" s="49"/>
      <c r="H108" s="23"/>
      <c r="L108" s="23"/>
      <c r="M108" s="23"/>
    </row>
    <row r="109" spans="1:14" outlineLevel="1" x14ac:dyDescent="0.25">
      <c r="A109" s="25" t="s">
        <v>157</v>
      </c>
      <c r="B109" s="58"/>
      <c r="C109" s="48"/>
      <c r="D109" s="48"/>
      <c r="E109" s="41"/>
      <c r="F109" s="49"/>
      <c r="G109" s="49"/>
      <c r="H109" s="23"/>
      <c r="L109" s="23"/>
      <c r="M109" s="23"/>
    </row>
    <row r="110" spans="1:14" outlineLevel="1" x14ac:dyDescent="0.25">
      <c r="A110" s="25" t="s">
        <v>158</v>
      </c>
      <c r="B110" s="58"/>
      <c r="C110" s="48"/>
      <c r="D110" s="48"/>
      <c r="E110" s="41"/>
      <c r="F110" s="49"/>
      <c r="G110" s="49"/>
      <c r="H110" s="23"/>
      <c r="L110" s="23"/>
      <c r="M110" s="23"/>
    </row>
    <row r="111" spans="1:14" ht="15" customHeight="1" x14ac:dyDescent="0.25">
      <c r="A111" s="43"/>
      <c r="B111" s="135" t="s">
        <v>1143</v>
      </c>
      <c r="C111" s="46" t="s">
        <v>159</v>
      </c>
      <c r="D111" s="46" t="s">
        <v>160</v>
      </c>
      <c r="E111" s="45"/>
      <c r="F111" s="46" t="s">
        <v>161</v>
      </c>
      <c r="G111" s="46" t="s">
        <v>162</v>
      </c>
      <c r="H111" s="23"/>
      <c r="L111" s="23"/>
      <c r="M111" s="23"/>
    </row>
    <row r="112" spans="1:14" s="59" customFormat="1" ht="15.75" x14ac:dyDescent="0.25">
      <c r="A112" s="25" t="s">
        <v>163</v>
      </c>
      <c r="B112" s="41" t="s">
        <v>164</v>
      </c>
      <c r="C112" s="159">
        <v>10364.212796</v>
      </c>
      <c r="D112" s="159">
        <v>0</v>
      </c>
      <c r="E112" s="49"/>
      <c r="F112" s="136">
        <f>IF($C$129=0,"",IF(C112="[for completion]","",IF(C112="","",C112/$C$129)))</f>
        <v>1</v>
      </c>
      <c r="G112" s="136" t="str">
        <f>IF($D$129=0,"",IF(D112="[for completion]","",IF(D112="","",D112/$D$129)))</f>
        <v/>
      </c>
      <c r="I112" s="25"/>
      <c r="J112" s="25"/>
      <c r="K112" s="25"/>
      <c r="L112" s="23" t="s">
        <v>1128</v>
      </c>
      <c r="M112" s="23"/>
      <c r="N112" s="23"/>
    </row>
    <row r="113" spans="1:14" s="59" customFormat="1" ht="15.75" x14ac:dyDescent="0.25">
      <c r="A113" s="25" t="s">
        <v>165</v>
      </c>
      <c r="B113" s="41" t="s">
        <v>1129</v>
      </c>
      <c r="C113" s="159">
        <v>0</v>
      </c>
      <c r="D113" s="159">
        <v>0</v>
      </c>
      <c r="E113" s="49"/>
      <c r="F113" s="136">
        <f t="shared" ref="F113:F128" si="10">IF($C$129=0,"",IF(C113="[for completion]","",IF(C113="","",C113/$C$129)))</f>
        <v>0</v>
      </c>
      <c r="G113" s="136" t="str">
        <f t="shared" ref="G113:G128" si="11">IF($D$129=0,"",IF(D113="[for completion]","",IF(D113="","",D113/$D$129)))</f>
        <v/>
      </c>
      <c r="I113" s="25"/>
      <c r="J113" s="25"/>
      <c r="K113" s="25"/>
      <c r="L113" s="41" t="s">
        <v>1129</v>
      </c>
      <c r="M113" s="23"/>
      <c r="N113" s="23"/>
    </row>
    <row r="114" spans="1:14" s="59" customFormat="1" ht="15.75" x14ac:dyDescent="0.25">
      <c r="A114" s="25" t="s">
        <v>166</v>
      </c>
      <c r="B114" s="41" t="s">
        <v>173</v>
      </c>
      <c r="C114" s="159">
        <v>0</v>
      </c>
      <c r="D114" s="159">
        <v>0</v>
      </c>
      <c r="E114" s="49"/>
      <c r="F114" s="136">
        <f t="shared" si="10"/>
        <v>0</v>
      </c>
      <c r="G114" s="136" t="str">
        <f t="shared" si="11"/>
        <v/>
      </c>
      <c r="I114" s="25"/>
      <c r="J114" s="25"/>
      <c r="K114" s="25"/>
      <c r="L114" s="41" t="s">
        <v>173</v>
      </c>
      <c r="M114" s="23"/>
      <c r="N114" s="23"/>
    </row>
    <row r="115" spans="1:14" s="59" customFormat="1" ht="15.75" x14ac:dyDescent="0.25">
      <c r="A115" s="25" t="s">
        <v>167</v>
      </c>
      <c r="B115" s="41" t="s">
        <v>1130</v>
      </c>
      <c r="C115" s="159">
        <v>0</v>
      </c>
      <c r="D115" s="159">
        <v>0</v>
      </c>
      <c r="E115" s="49"/>
      <c r="F115" s="136">
        <f t="shared" si="10"/>
        <v>0</v>
      </c>
      <c r="G115" s="136" t="str">
        <f t="shared" si="11"/>
        <v/>
      </c>
      <c r="I115" s="25"/>
      <c r="J115" s="25"/>
      <c r="K115" s="25"/>
      <c r="L115" s="41" t="s">
        <v>1130</v>
      </c>
      <c r="M115" s="23"/>
      <c r="N115" s="23"/>
    </row>
    <row r="116" spans="1:14" s="59" customFormat="1" ht="15.75" x14ac:dyDescent="0.25">
      <c r="A116" s="25" t="s">
        <v>169</v>
      </c>
      <c r="B116" s="41" t="s">
        <v>1131</v>
      </c>
      <c r="C116" s="159">
        <v>0</v>
      </c>
      <c r="D116" s="159">
        <v>0</v>
      </c>
      <c r="E116" s="49"/>
      <c r="F116" s="136">
        <f t="shared" si="10"/>
        <v>0</v>
      </c>
      <c r="G116" s="136" t="str">
        <f t="shared" si="11"/>
        <v/>
      </c>
      <c r="I116" s="25"/>
      <c r="J116" s="25"/>
      <c r="K116" s="25"/>
      <c r="L116" s="41" t="s">
        <v>1131</v>
      </c>
      <c r="M116" s="23"/>
      <c r="N116" s="23"/>
    </row>
    <row r="117" spans="1:14" s="59" customFormat="1" ht="15.75" x14ac:dyDescent="0.25">
      <c r="A117" s="25" t="s">
        <v>170</v>
      </c>
      <c r="B117" s="41" t="s">
        <v>175</v>
      </c>
      <c r="C117" s="159">
        <v>0</v>
      </c>
      <c r="D117" s="159">
        <v>0</v>
      </c>
      <c r="E117" s="41"/>
      <c r="F117" s="136">
        <f t="shared" si="10"/>
        <v>0</v>
      </c>
      <c r="G117" s="136" t="str">
        <f t="shared" si="11"/>
        <v/>
      </c>
      <c r="I117" s="25"/>
      <c r="J117" s="25"/>
      <c r="K117" s="25"/>
      <c r="L117" s="41" t="s">
        <v>175</v>
      </c>
      <c r="M117" s="23"/>
      <c r="N117" s="23"/>
    </row>
    <row r="118" spans="1:14" ht="15.75" x14ac:dyDescent="0.25">
      <c r="A118" s="25" t="s">
        <v>171</v>
      </c>
      <c r="B118" s="41" t="s">
        <v>177</v>
      </c>
      <c r="C118" s="159">
        <v>0</v>
      </c>
      <c r="D118" s="159">
        <v>0</v>
      </c>
      <c r="E118" s="41"/>
      <c r="F118" s="136">
        <f t="shared" si="10"/>
        <v>0</v>
      </c>
      <c r="G118" s="136" t="str">
        <f t="shared" si="11"/>
        <v/>
      </c>
      <c r="L118" s="41" t="s">
        <v>177</v>
      </c>
      <c r="M118" s="23"/>
    </row>
    <row r="119" spans="1:14" ht="15.75" x14ac:dyDescent="0.25">
      <c r="A119" s="25" t="s">
        <v>172</v>
      </c>
      <c r="B119" s="41" t="s">
        <v>1132</v>
      </c>
      <c r="C119" s="159">
        <v>0</v>
      </c>
      <c r="D119" s="159">
        <v>0</v>
      </c>
      <c r="E119" s="41"/>
      <c r="F119" s="136">
        <f t="shared" si="10"/>
        <v>0</v>
      </c>
      <c r="G119" s="136" t="str">
        <f t="shared" si="11"/>
        <v/>
      </c>
      <c r="L119" s="41" t="s">
        <v>1132</v>
      </c>
      <c r="M119" s="23"/>
    </row>
    <row r="120" spans="1:14" ht="15.75" x14ac:dyDescent="0.25">
      <c r="A120" s="25" t="s">
        <v>174</v>
      </c>
      <c r="B120" s="41" t="s">
        <v>179</v>
      </c>
      <c r="C120" s="159">
        <v>0</v>
      </c>
      <c r="D120" s="159">
        <v>0</v>
      </c>
      <c r="E120" s="41"/>
      <c r="F120" s="136">
        <f t="shared" si="10"/>
        <v>0</v>
      </c>
      <c r="G120" s="136" t="str">
        <f t="shared" si="11"/>
        <v/>
      </c>
      <c r="L120" s="41" t="s">
        <v>179</v>
      </c>
      <c r="M120" s="23"/>
    </row>
    <row r="121" spans="1:14" ht="15.75" x14ac:dyDescent="0.25">
      <c r="A121" s="25" t="s">
        <v>176</v>
      </c>
      <c r="B121" s="41" t="s">
        <v>1139</v>
      </c>
      <c r="C121" s="159">
        <v>0</v>
      </c>
      <c r="D121" s="159">
        <v>0</v>
      </c>
      <c r="E121" s="41"/>
      <c r="F121" s="136">
        <f t="shared" ref="F121" si="12">IF($C$129=0,"",IF(C121="[for completion]","",IF(C121="","",C121/$C$129)))</f>
        <v>0</v>
      </c>
      <c r="G121" s="136" t="str">
        <f t="shared" ref="G121" si="13">IF($D$129=0,"",IF(D121="[for completion]","",IF(D121="","",D121/$D$129)))</f>
        <v/>
      </c>
      <c r="L121" s="41"/>
      <c r="M121" s="23"/>
    </row>
    <row r="122" spans="1:14" ht="15.75" x14ac:dyDescent="0.25">
      <c r="A122" s="25" t="s">
        <v>178</v>
      </c>
      <c r="B122" s="41" t="s">
        <v>181</v>
      </c>
      <c r="C122" s="159">
        <v>0</v>
      </c>
      <c r="D122" s="159">
        <v>0</v>
      </c>
      <c r="E122" s="41"/>
      <c r="F122" s="136">
        <f t="shared" si="10"/>
        <v>0</v>
      </c>
      <c r="G122" s="136" t="str">
        <f t="shared" si="11"/>
        <v/>
      </c>
      <c r="L122" s="41" t="s">
        <v>181</v>
      </c>
      <c r="M122" s="23"/>
    </row>
    <row r="123" spans="1:14" ht="15.75" x14ac:dyDescent="0.25">
      <c r="A123" s="25" t="s">
        <v>180</v>
      </c>
      <c r="B123" s="41" t="s">
        <v>168</v>
      </c>
      <c r="C123" s="159">
        <v>0</v>
      </c>
      <c r="D123" s="159">
        <v>0</v>
      </c>
      <c r="E123" s="41"/>
      <c r="F123" s="136">
        <f t="shared" si="10"/>
        <v>0</v>
      </c>
      <c r="G123" s="136" t="str">
        <f t="shared" si="11"/>
        <v/>
      </c>
      <c r="L123" s="41" t="s">
        <v>168</v>
      </c>
      <c r="M123" s="23"/>
    </row>
    <row r="124" spans="1:14" ht="15.75" x14ac:dyDescent="0.25">
      <c r="A124" s="25" t="s">
        <v>182</v>
      </c>
      <c r="B124" s="121" t="s">
        <v>1134</v>
      </c>
      <c r="C124" s="159">
        <v>0</v>
      </c>
      <c r="D124" s="159">
        <v>0</v>
      </c>
      <c r="E124" s="41"/>
      <c r="F124" s="136">
        <f t="shared" si="10"/>
        <v>0</v>
      </c>
      <c r="G124" s="136" t="str">
        <f t="shared" si="11"/>
        <v/>
      </c>
      <c r="L124" s="121" t="s">
        <v>1134</v>
      </c>
      <c r="M124" s="23"/>
    </row>
    <row r="125" spans="1:14" ht="15.75" x14ac:dyDescent="0.25">
      <c r="A125" s="25" t="s">
        <v>184</v>
      </c>
      <c r="B125" s="41" t="s">
        <v>183</v>
      </c>
      <c r="C125" s="159">
        <v>0</v>
      </c>
      <c r="D125" s="159">
        <v>0</v>
      </c>
      <c r="E125" s="41"/>
      <c r="F125" s="136">
        <f t="shared" si="10"/>
        <v>0</v>
      </c>
      <c r="G125" s="136" t="str">
        <f t="shared" si="11"/>
        <v/>
      </c>
      <c r="L125" s="41" t="s">
        <v>183</v>
      </c>
      <c r="M125" s="23"/>
    </row>
    <row r="126" spans="1:14" ht="15.75" x14ac:dyDescent="0.25">
      <c r="A126" s="25" t="s">
        <v>186</v>
      </c>
      <c r="B126" s="41" t="s">
        <v>185</v>
      </c>
      <c r="C126" s="159">
        <v>0</v>
      </c>
      <c r="D126" s="159">
        <v>0</v>
      </c>
      <c r="E126" s="41"/>
      <c r="F126" s="136">
        <f t="shared" si="10"/>
        <v>0</v>
      </c>
      <c r="G126" s="136" t="str">
        <f t="shared" si="11"/>
        <v/>
      </c>
      <c r="H126" s="53"/>
      <c r="L126" s="41" t="s">
        <v>185</v>
      </c>
      <c r="M126" s="23"/>
    </row>
    <row r="127" spans="1:14" ht="15.75" x14ac:dyDescent="0.25">
      <c r="A127" s="25" t="s">
        <v>187</v>
      </c>
      <c r="B127" s="41" t="s">
        <v>1133</v>
      </c>
      <c r="C127" s="159">
        <v>0</v>
      </c>
      <c r="D127" s="159">
        <v>0</v>
      </c>
      <c r="E127" s="41"/>
      <c r="F127" s="136">
        <f t="shared" ref="F127" si="14">IF($C$129=0,"",IF(C127="[for completion]","",IF(C127="","",C127/$C$129)))</f>
        <v>0</v>
      </c>
      <c r="G127" s="136" t="str">
        <f t="shared" ref="G127" si="15">IF($D$129=0,"",IF(D127="[for completion]","",IF(D127="","",D127/$D$129)))</f>
        <v/>
      </c>
      <c r="H127" s="23"/>
      <c r="L127" s="41" t="s">
        <v>1133</v>
      </c>
      <c r="M127" s="23"/>
    </row>
    <row r="128" spans="1:14" ht="15.75" x14ac:dyDescent="0.25">
      <c r="A128" s="25" t="s">
        <v>1135</v>
      </c>
      <c r="B128" s="41" t="s">
        <v>97</v>
      </c>
      <c r="C128" s="159">
        <v>0</v>
      </c>
      <c r="D128" s="159">
        <v>0</v>
      </c>
      <c r="E128" s="41"/>
      <c r="F128" s="136">
        <f t="shared" si="10"/>
        <v>0</v>
      </c>
      <c r="G128" s="136" t="str">
        <f t="shared" si="11"/>
        <v/>
      </c>
      <c r="H128" s="23"/>
      <c r="L128" s="23"/>
      <c r="M128" s="23"/>
    </row>
    <row r="129" spans="1:14" x14ac:dyDescent="0.25">
      <c r="A129" s="25" t="s">
        <v>1138</v>
      </c>
      <c r="B129" s="57" t="s">
        <v>99</v>
      </c>
      <c r="C129" s="129">
        <f>SUM(C112:C128)</f>
        <v>10364.212796</v>
      </c>
      <c r="D129" s="129">
        <f>SUM(D112:D128)</f>
        <v>0</v>
      </c>
      <c r="E129" s="41"/>
      <c r="F129" s="125">
        <f>SUM(F112:F128)</f>
        <v>1</v>
      </c>
      <c r="G129" s="125">
        <f>SUM(G112:G128)</f>
        <v>0</v>
      </c>
      <c r="H129" s="23"/>
      <c r="L129" s="23"/>
      <c r="M129" s="23"/>
    </row>
    <row r="130" spans="1:14" outlineLevel="1" x14ac:dyDescent="0.25">
      <c r="A130" s="25" t="s">
        <v>188</v>
      </c>
      <c r="B130" s="52" t="s">
        <v>101</v>
      </c>
      <c r="C130" s="129"/>
      <c r="D130" s="129"/>
      <c r="E130" s="41"/>
      <c r="F130" s="136" t="str">
        <f>IF($C$129=0,"",IF(C130="[for completion]","",IF(C130="","",C130/$C$129)))</f>
        <v/>
      </c>
      <c r="G130" s="136" t="str">
        <f>IF($D$129=0,"",IF(D130="[for completion]","",IF(D130="","",D130/$D$129)))</f>
        <v/>
      </c>
      <c r="H130" s="23"/>
      <c r="L130" s="23"/>
      <c r="M130" s="23"/>
    </row>
    <row r="131" spans="1:14" outlineLevel="1" x14ac:dyDescent="0.25">
      <c r="A131" s="25" t="s">
        <v>189</v>
      </c>
      <c r="B131" s="52" t="s">
        <v>101</v>
      </c>
      <c r="C131" s="129"/>
      <c r="D131" s="129"/>
      <c r="E131" s="41"/>
      <c r="F131" s="136">
        <f t="shared" ref="F131:F136" si="16">IF($C$129=0,"",IF(C131="[for completion]","",C131/$C$129))</f>
        <v>0</v>
      </c>
      <c r="G131" s="136" t="str">
        <f t="shared" ref="G131:G136" si="17">IF($D$129=0,"",IF(D131="[for completion]","",D131/$D$129))</f>
        <v/>
      </c>
      <c r="H131" s="23"/>
      <c r="L131" s="23"/>
      <c r="M131" s="23"/>
    </row>
    <row r="132" spans="1:14" outlineLevel="1" x14ac:dyDescent="0.25">
      <c r="A132" s="25" t="s">
        <v>190</v>
      </c>
      <c r="B132" s="52" t="s">
        <v>101</v>
      </c>
      <c r="C132" s="129"/>
      <c r="D132" s="129"/>
      <c r="E132" s="41"/>
      <c r="F132" s="136">
        <f t="shared" si="16"/>
        <v>0</v>
      </c>
      <c r="G132" s="136" t="str">
        <f t="shared" si="17"/>
        <v/>
      </c>
      <c r="H132" s="23"/>
      <c r="L132" s="23"/>
      <c r="M132" s="23"/>
    </row>
    <row r="133" spans="1:14" outlineLevel="1" x14ac:dyDescent="0.25">
      <c r="A133" s="25" t="s">
        <v>191</v>
      </c>
      <c r="B133" s="52" t="s">
        <v>101</v>
      </c>
      <c r="C133" s="129"/>
      <c r="D133" s="129"/>
      <c r="E133" s="41"/>
      <c r="F133" s="136">
        <f t="shared" si="16"/>
        <v>0</v>
      </c>
      <c r="G133" s="136" t="str">
        <f t="shared" si="17"/>
        <v/>
      </c>
      <c r="H133" s="23"/>
      <c r="L133" s="23"/>
      <c r="M133" s="23"/>
    </row>
    <row r="134" spans="1:14" outlineLevel="1" x14ac:dyDescent="0.25">
      <c r="A134" s="25" t="s">
        <v>192</v>
      </c>
      <c r="B134" s="52" t="s">
        <v>101</v>
      </c>
      <c r="C134" s="129"/>
      <c r="D134" s="129"/>
      <c r="E134" s="41"/>
      <c r="F134" s="136">
        <f t="shared" si="16"/>
        <v>0</v>
      </c>
      <c r="G134" s="136" t="str">
        <f t="shared" si="17"/>
        <v/>
      </c>
      <c r="H134" s="23"/>
      <c r="L134" s="23"/>
      <c r="M134" s="23"/>
    </row>
    <row r="135" spans="1:14" outlineLevel="1" x14ac:dyDescent="0.25">
      <c r="A135" s="25" t="s">
        <v>193</v>
      </c>
      <c r="B135" s="52" t="s">
        <v>101</v>
      </c>
      <c r="C135" s="129"/>
      <c r="D135" s="129"/>
      <c r="E135" s="41"/>
      <c r="F135" s="136">
        <f t="shared" si="16"/>
        <v>0</v>
      </c>
      <c r="G135" s="136" t="str">
        <f t="shared" si="17"/>
        <v/>
      </c>
      <c r="H135" s="23"/>
      <c r="L135" s="23"/>
      <c r="M135" s="23"/>
    </row>
    <row r="136" spans="1:14" outlineLevel="1" x14ac:dyDescent="0.25">
      <c r="A136" s="25" t="s">
        <v>194</v>
      </c>
      <c r="B136" s="52" t="s">
        <v>101</v>
      </c>
      <c r="C136" s="129"/>
      <c r="D136" s="129"/>
      <c r="E136" s="41"/>
      <c r="F136" s="136">
        <f t="shared" si="16"/>
        <v>0</v>
      </c>
      <c r="G136" s="136" t="str">
        <f t="shared" si="17"/>
        <v/>
      </c>
      <c r="H136" s="23"/>
      <c r="L136" s="23"/>
      <c r="M136" s="23"/>
    </row>
    <row r="137" spans="1:14" ht="15" customHeight="1" x14ac:dyDescent="0.25">
      <c r="A137" s="43"/>
      <c r="B137" s="44" t="s">
        <v>195</v>
      </c>
      <c r="C137" s="46" t="s">
        <v>159</v>
      </c>
      <c r="D137" s="46" t="s">
        <v>160</v>
      </c>
      <c r="E137" s="45"/>
      <c r="F137" s="46" t="s">
        <v>161</v>
      </c>
      <c r="G137" s="46" t="s">
        <v>162</v>
      </c>
      <c r="H137" s="23"/>
      <c r="L137" s="23"/>
      <c r="M137" s="23"/>
    </row>
    <row r="138" spans="1:14" s="59" customFormat="1" x14ac:dyDescent="0.25">
      <c r="A138" s="25" t="s">
        <v>196</v>
      </c>
      <c r="B138" s="41" t="s">
        <v>164</v>
      </c>
      <c r="C138" s="129">
        <v>8800</v>
      </c>
      <c r="D138" s="129">
        <v>0</v>
      </c>
      <c r="E138" s="49"/>
      <c r="F138" s="136">
        <f>IF($C$155=0,"",IF(C138="[for completion]","",IF(C138="","",C138/$C$155)))</f>
        <v>1</v>
      </c>
      <c r="G138" s="136" t="str">
        <f>IF($D$155=0,"",IF(D138="[for completion]","",IF(D138="","",D138/$D$155)))</f>
        <v/>
      </c>
      <c r="H138" s="23"/>
      <c r="I138" s="25"/>
      <c r="J138" s="25"/>
      <c r="K138" s="25"/>
      <c r="L138" s="23"/>
      <c r="M138" s="23"/>
      <c r="N138" s="23"/>
    </row>
    <row r="139" spans="1:14" s="59" customFormat="1" x14ac:dyDescent="0.25">
      <c r="A139" s="25" t="s">
        <v>197</v>
      </c>
      <c r="B139" s="41" t="s">
        <v>1129</v>
      </c>
      <c r="C139" s="129">
        <v>0</v>
      </c>
      <c r="D139" s="129">
        <v>0</v>
      </c>
      <c r="E139" s="49"/>
      <c r="F139" s="136">
        <f t="shared" ref="F139:F146" si="18">IF($C$155=0,"",IF(C139="[for completion]","",IF(C139="","",C139/$C$155)))</f>
        <v>0</v>
      </c>
      <c r="G139" s="136" t="str">
        <f t="shared" ref="G139:G146" si="19">IF($D$155=0,"",IF(D139="[for completion]","",IF(D139="","",D139/$D$155)))</f>
        <v/>
      </c>
      <c r="H139" s="23"/>
      <c r="I139" s="25"/>
      <c r="J139" s="25"/>
      <c r="K139" s="25"/>
      <c r="L139" s="23"/>
      <c r="M139" s="23"/>
      <c r="N139" s="23"/>
    </row>
    <row r="140" spans="1:14" s="59" customFormat="1" x14ac:dyDescent="0.25">
      <c r="A140" s="25" t="s">
        <v>198</v>
      </c>
      <c r="B140" s="41" t="s">
        <v>173</v>
      </c>
      <c r="C140" s="129">
        <v>0</v>
      </c>
      <c r="D140" s="129">
        <v>0</v>
      </c>
      <c r="E140" s="49"/>
      <c r="F140" s="136">
        <f t="shared" si="18"/>
        <v>0</v>
      </c>
      <c r="G140" s="136" t="str">
        <f t="shared" si="19"/>
        <v/>
      </c>
      <c r="H140" s="23"/>
      <c r="I140" s="25"/>
      <c r="J140" s="25"/>
      <c r="K140" s="25"/>
      <c r="L140" s="23"/>
      <c r="M140" s="23"/>
      <c r="N140" s="23"/>
    </row>
    <row r="141" spans="1:14" s="59" customFormat="1" x14ac:dyDescent="0.25">
      <c r="A141" s="25" t="s">
        <v>199</v>
      </c>
      <c r="B141" s="41" t="s">
        <v>1130</v>
      </c>
      <c r="C141" s="129">
        <v>0</v>
      </c>
      <c r="D141" s="129">
        <v>0</v>
      </c>
      <c r="E141" s="49"/>
      <c r="F141" s="136">
        <f t="shared" si="18"/>
        <v>0</v>
      </c>
      <c r="G141" s="136" t="str">
        <f t="shared" si="19"/>
        <v/>
      </c>
      <c r="H141" s="23"/>
      <c r="I141" s="25"/>
      <c r="J141" s="25"/>
      <c r="K141" s="25"/>
      <c r="L141" s="23"/>
      <c r="M141" s="23"/>
      <c r="N141" s="23"/>
    </row>
    <row r="142" spans="1:14" s="59" customFormat="1" x14ac:dyDescent="0.25">
      <c r="A142" s="25" t="s">
        <v>200</v>
      </c>
      <c r="B142" s="41" t="s">
        <v>1131</v>
      </c>
      <c r="C142" s="129">
        <v>0</v>
      </c>
      <c r="D142" s="129">
        <v>0</v>
      </c>
      <c r="E142" s="49"/>
      <c r="F142" s="136">
        <f t="shared" si="18"/>
        <v>0</v>
      </c>
      <c r="G142" s="136" t="str">
        <f t="shared" si="19"/>
        <v/>
      </c>
      <c r="H142" s="23"/>
      <c r="I142" s="25"/>
      <c r="J142" s="25"/>
      <c r="K142" s="25"/>
      <c r="L142" s="23"/>
      <c r="M142" s="23"/>
      <c r="N142" s="23"/>
    </row>
    <row r="143" spans="1:14" s="59" customFormat="1" x14ac:dyDescent="0.25">
      <c r="A143" s="25" t="s">
        <v>201</v>
      </c>
      <c r="B143" s="41" t="s">
        <v>175</v>
      </c>
      <c r="C143" s="129">
        <v>0</v>
      </c>
      <c r="D143" s="129">
        <v>0</v>
      </c>
      <c r="E143" s="41"/>
      <c r="F143" s="136">
        <f t="shared" si="18"/>
        <v>0</v>
      </c>
      <c r="G143" s="136" t="str">
        <f t="shared" si="19"/>
        <v/>
      </c>
      <c r="H143" s="23"/>
      <c r="I143" s="25"/>
      <c r="J143" s="25"/>
      <c r="K143" s="25"/>
      <c r="L143" s="23"/>
      <c r="M143" s="23"/>
      <c r="N143" s="23"/>
    </row>
    <row r="144" spans="1:14" x14ac:dyDescent="0.25">
      <c r="A144" s="25" t="s">
        <v>202</v>
      </c>
      <c r="B144" s="41" t="s">
        <v>177</v>
      </c>
      <c r="C144" s="129">
        <v>0</v>
      </c>
      <c r="D144" s="129">
        <v>0</v>
      </c>
      <c r="E144" s="41"/>
      <c r="F144" s="136">
        <f t="shared" si="18"/>
        <v>0</v>
      </c>
      <c r="G144" s="136" t="str">
        <f t="shared" si="19"/>
        <v/>
      </c>
      <c r="H144" s="23"/>
      <c r="L144" s="23"/>
      <c r="M144" s="23"/>
    </row>
    <row r="145" spans="1:14" x14ac:dyDescent="0.25">
      <c r="A145" s="25" t="s">
        <v>203</v>
      </c>
      <c r="B145" s="41" t="s">
        <v>1132</v>
      </c>
      <c r="C145" s="129">
        <v>0</v>
      </c>
      <c r="D145" s="129">
        <v>0</v>
      </c>
      <c r="E145" s="41"/>
      <c r="F145" s="136">
        <f t="shared" si="18"/>
        <v>0</v>
      </c>
      <c r="G145" s="136" t="str">
        <f t="shared" si="19"/>
        <v/>
      </c>
      <c r="H145" s="23"/>
      <c r="L145" s="23"/>
      <c r="M145" s="23"/>
      <c r="N145" s="53"/>
    </row>
    <row r="146" spans="1:14" x14ac:dyDescent="0.25">
      <c r="A146" s="25" t="s">
        <v>204</v>
      </c>
      <c r="B146" s="41" t="s">
        <v>179</v>
      </c>
      <c r="C146" s="129">
        <v>0</v>
      </c>
      <c r="D146" s="129">
        <v>0</v>
      </c>
      <c r="E146" s="41"/>
      <c r="F146" s="136">
        <f t="shared" si="18"/>
        <v>0</v>
      </c>
      <c r="G146" s="136" t="str">
        <f t="shared" si="19"/>
        <v/>
      </c>
      <c r="H146" s="23"/>
      <c r="L146" s="23"/>
      <c r="M146" s="23"/>
      <c r="N146" s="53"/>
    </row>
    <row r="147" spans="1:14" x14ac:dyDescent="0.25">
      <c r="A147" s="25" t="s">
        <v>205</v>
      </c>
      <c r="B147" s="41" t="s">
        <v>1139</v>
      </c>
      <c r="C147" s="129">
        <v>0</v>
      </c>
      <c r="D147" s="129">
        <v>0</v>
      </c>
      <c r="E147" s="41"/>
      <c r="F147" s="136">
        <f t="shared" ref="F147" si="20">IF($C$155=0,"",IF(C147="[for completion]","",IF(C147="","",C147/$C$155)))</f>
        <v>0</v>
      </c>
      <c r="G147" s="136" t="str">
        <f t="shared" ref="G147" si="21">IF($D$155=0,"",IF(D147="[for completion]","",IF(D147="","",D147/$D$155)))</f>
        <v/>
      </c>
      <c r="H147" s="23"/>
      <c r="L147" s="23"/>
      <c r="M147" s="23"/>
      <c r="N147" s="53"/>
    </row>
    <row r="148" spans="1:14" x14ac:dyDescent="0.25">
      <c r="A148" s="25" t="s">
        <v>206</v>
      </c>
      <c r="B148" s="41" t="s">
        <v>181</v>
      </c>
      <c r="C148" s="129">
        <v>0</v>
      </c>
      <c r="D148" s="129">
        <v>0</v>
      </c>
      <c r="E148" s="41"/>
      <c r="F148" s="136">
        <f t="shared" ref="F148:F154" si="22">IF($C$155=0,"",IF(C148="[for completion]","",IF(C148="","",C148/$C$155)))</f>
        <v>0</v>
      </c>
      <c r="G148" s="136" t="str">
        <f t="shared" ref="G148:G154" si="23">IF($D$155=0,"",IF(D148="[for completion]","",IF(D148="","",D148/$D$155)))</f>
        <v/>
      </c>
      <c r="H148" s="23"/>
      <c r="L148" s="23"/>
      <c r="M148" s="23"/>
      <c r="N148" s="53"/>
    </row>
    <row r="149" spans="1:14" x14ac:dyDescent="0.25">
      <c r="A149" s="25" t="s">
        <v>207</v>
      </c>
      <c r="B149" s="41" t="s">
        <v>168</v>
      </c>
      <c r="C149" s="129">
        <v>0</v>
      </c>
      <c r="D149" s="129">
        <v>0</v>
      </c>
      <c r="E149" s="41"/>
      <c r="F149" s="136">
        <f t="shared" si="22"/>
        <v>0</v>
      </c>
      <c r="G149" s="136" t="str">
        <f t="shared" si="23"/>
        <v/>
      </c>
      <c r="H149" s="23"/>
      <c r="L149" s="23"/>
      <c r="M149" s="23"/>
      <c r="N149" s="53"/>
    </row>
    <row r="150" spans="1:14" x14ac:dyDescent="0.25">
      <c r="A150" s="25" t="s">
        <v>208</v>
      </c>
      <c r="B150" s="121" t="s">
        <v>1134</v>
      </c>
      <c r="C150" s="129">
        <v>0</v>
      </c>
      <c r="D150" s="129">
        <v>0</v>
      </c>
      <c r="E150" s="41"/>
      <c r="F150" s="136">
        <f t="shared" si="22"/>
        <v>0</v>
      </c>
      <c r="G150" s="136" t="str">
        <f t="shared" si="23"/>
        <v/>
      </c>
      <c r="H150" s="23"/>
      <c r="L150" s="23"/>
      <c r="M150" s="23"/>
      <c r="N150" s="53"/>
    </row>
    <row r="151" spans="1:14" x14ac:dyDescent="0.25">
      <c r="A151" s="25" t="s">
        <v>209</v>
      </c>
      <c r="B151" s="41" t="s">
        <v>183</v>
      </c>
      <c r="C151" s="129">
        <v>0</v>
      </c>
      <c r="D151" s="129">
        <v>0</v>
      </c>
      <c r="E151" s="41"/>
      <c r="F151" s="136">
        <f t="shared" si="22"/>
        <v>0</v>
      </c>
      <c r="G151" s="136" t="str">
        <f t="shared" si="23"/>
        <v/>
      </c>
      <c r="H151" s="23"/>
      <c r="L151" s="23"/>
      <c r="M151" s="23"/>
      <c r="N151" s="53"/>
    </row>
    <row r="152" spans="1:14" x14ac:dyDescent="0.25">
      <c r="A152" s="25" t="s">
        <v>210</v>
      </c>
      <c r="B152" s="41" t="s">
        <v>185</v>
      </c>
      <c r="C152" s="129">
        <v>0</v>
      </c>
      <c r="D152" s="129">
        <v>0</v>
      </c>
      <c r="E152" s="41"/>
      <c r="F152" s="136">
        <f t="shared" si="22"/>
        <v>0</v>
      </c>
      <c r="G152" s="136" t="str">
        <f t="shared" si="23"/>
        <v/>
      </c>
      <c r="H152" s="23"/>
      <c r="L152" s="23"/>
      <c r="M152" s="23"/>
      <c r="N152" s="53"/>
    </row>
    <row r="153" spans="1:14" x14ac:dyDescent="0.25">
      <c r="A153" s="25" t="s">
        <v>211</v>
      </c>
      <c r="B153" s="41" t="s">
        <v>1133</v>
      </c>
      <c r="C153" s="129">
        <v>0</v>
      </c>
      <c r="D153" s="129">
        <v>0</v>
      </c>
      <c r="E153" s="41"/>
      <c r="F153" s="136">
        <f t="shared" si="22"/>
        <v>0</v>
      </c>
      <c r="G153" s="136" t="str">
        <f t="shared" si="23"/>
        <v/>
      </c>
      <c r="H153" s="23"/>
      <c r="L153" s="23"/>
      <c r="M153" s="23"/>
      <c r="N153" s="53"/>
    </row>
    <row r="154" spans="1:14" x14ac:dyDescent="0.25">
      <c r="A154" s="25" t="s">
        <v>1136</v>
      </c>
      <c r="B154" s="41" t="s">
        <v>97</v>
      </c>
      <c r="C154" s="129">
        <v>0</v>
      </c>
      <c r="D154" s="129">
        <v>0</v>
      </c>
      <c r="E154" s="41"/>
      <c r="F154" s="136">
        <f t="shared" si="22"/>
        <v>0</v>
      </c>
      <c r="G154" s="136" t="str">
        <f t="shared" si="23"/>
        <v/>
      </c>
      <c r="H154" s="23"/>
      <c r="L154" s="23"/>
      <c r="M154" s="23"/>
      <c r="N154" s="53"/>
    </row>
    <row r="155" spans="1:14" x14ac:dyDescent="0.25">
      <c r="A155" s="25" t="s">
        <v>1140</v>
      </c>
      <c r="B155" s="57" t="s">
        <v>99</v>
      </c>
      <c r="C155" s="129">
        <f>SUM(C138:C154)</f>
        <v>8800</v>
      </c>
      <c r="D155" s="129">
        <f>SUM(D138:D154)</f>
        <v>0</v>
      </c>
      <c r="E155" s="41"/>
      <c r="F155" s="125">
        <f>SUM(F138:F154)</f>
        <v>1</v>
      </c>
      <c r="G155" s="125">
        <f>SUM(G138:G154)</f>
        <v>0</v>
      </c>
      <c r="H155" s="23"/>
      <c r="L155" s="23"/>
      <c r="M155" s="23"/>
      <c r="N155" s="53"/>
    </row>
    <row r="156" spans="1:14" outlineLevel="1" x14ac:dyDescent="0.25">
      <c r="A156" s="25" t="s">
        <v>212</v>
      </c>
      <c r="B156" s="52" t="s">
        <v>101</v>
      </c>
      <c r="C156" s="129"/>
      <c r="D156" s="129"/>
      <c r="E156" s="41"/>
      <c r="F156" s="136" t="str">
        <f>IF($C$155=0,"",IF(C156="[for completion]","",IF(C156="","",C156/$C$155)))</f>
        <v/>
      </c>
      <c r="G156" s="136" t="str">
        <f>IF($D$155=0,"",IF(D156="[for completion]","",IF(D156="","",D156/$D$155)))</f>
        <v/>
      </c>
      <c r="H156" s="23"/>
      <c r="L156" s="23"/>
      <c r="M156" s="23"/>
      <c r="N156" s="53"/>
    </row>
    <row r="157" spans="1:14" outlineLevel="1" x14ac:dyDescent="0.25">
      <c r="A157" s="25" t="s">
        <v>213</v>
      </c>
      <c r="B157" s="52" t="s">
        <v>101</v>
      </c>
      <c r="C157" s="129"/>
      <c r="D157" s="129"/>
      <c r="E157" s="41"/>
      <c r="F157" s="136" t="str">
        <f t="shared" ref="F157:F162" si="24">IF($C$155=0,"",IF(C157="[for completion]","",IF(C157="","",C157/$C$155)))</f>
        <v/>
      </c>
      <c r="G157" s="136" t="str">
        <f t="shared" ref="G157:G162" si="25">IF($D$155=0,"",IF(D157="[for completion]","",IF(D157="","",D157/$D$155)))</f>
        <v/>
      </c>
      <c r="H157" s="23"/>
      <c r="L157" s="23"/>
      <c r="M157" s="23"/>
      <c r="N157" s="53"/>
    </row>
    <row r="158" spans="1:14" outlineLevel="1" x14ac:dyDescent="0.25">
      <c r="A158" s="25" t="s">
        <v>214</v>
      </c>
      <c r="B158" s="52" t="s">
        <v>101</v>
      </c>
      <c r="C158" s="129"/>
      <c r="D158" s="129"/>
      <c r="E158" s="41"/>
      <c r="F158" s="136" t="str">
        <f t="shared" si="24"/>
        <v/>
      </c>
      <c r="G158" s="136" t="str">
        <f t="shared" si="25"/>
        <v/>
      </c>
      <c r="H158" s="23"/>
      <c r="L158" s="23"/>
      <c r="M158" s="23"/>
      <c r="N158" s="53"/>
    </row>
    <row r="159" spans="1:14" outlineLevel="1" x14ac:dyDescent="0.25">
      <c r="A159" s="25" t="s">
        <v>215</v>
      </c>
      <c r="B159" s="52" t="s">
        <v>101</v>
      </c>
      <c r="C159" s="129"/>
      <c r="D159" s="129"/>
      <c r="E159" s="41"/>
      <c r="F159" s="136" t="str">
        <f t="shared" si="24"/>
        <v/>
      </c>
      <c r="G159" s="136" t="str">
        <f t="shared" si="25"/>
        <v/>
      </c>
      <c r="H159" s="23"/>
      <c r="L159" s="23"/>
      <c r="M159" s="23"/>
      <c r="N159" s="53"/>
    </row>
    <row r="160" spans="1:14" outlineLevel="1" x14ac:dyDescent="0.25">
      <c r="A160" s="25" t="s">
        <v>216</v>
      </c>
      <c r="B160" s="52" t="s">
        <v>101</v>
      </c>
      <c r="C160" s="129"/>
      <c r="D160" s="129"/>
      <c r="E160" s="41"/>
      <c r="F160" s="136" t="str">
        <f t="shared" si="24"/>
        <v/>
      </c>
      <c r="G160" s="136" t="str">
        <f t="shared" si="25"/>
        <v/>
      </c>
      <c r="H160" s="23"/>
      <c r="L160" s="23"/>
      <c r="M160" s="23"/>
      <c r="N160" s="53"/>
    </row>
    <row r="161" spans="1:14" outlineLevel="1" x14ac:dyDescent="0.25">
      <c r="A161" s="25" t="s">
        <v>217</v>
      </c>
      <c r="B161" s="52" t="s">
        <v>101</v>
      </c>
      <c r="C161" s="129"/>
      <c r="D161" s="129"/>
      <c r="E161" s="41"/>
      <c r="F161" s="136" t="str">
        <f t="shared" si="24"/>
        <v/>
      </c>
      <c r="G161" s="136" t="str">
        <f t="shared" si="25"/>
        <v/>
      </c>
      <c r="H161" s="23"/>
      <c r="L161" s="23"/>
      <c r="M161" s="23"/>
      <c r="N161" s="53"/>
    </row>
    <row r="162" spans="1:14" outlineLevel="1" x14ac:dyDescent="0.25">
      <c r="A162" s="25" t="s">
        <v>218</v>
      </c>
      <c r="B162" s="52" t="s">
        <v>101</v>
      </c>
      <c r="C162" s="129"/>
      <c r="D162" s="129"/>
      <c r="E162" s="41"/>
      <c r="F162" s="136" t="str">
        <f t="shared" si="24"/>
        <v/>
      </c>
      <c r="G162" s="136" t="str">
        <f t="shared" si="25"/>
        <v/>
      </c>
      <c r="H162" s="23"/>
      <c r="L162" s="23"/>
      <c r="M162" s="23"/>
      <c r="N162" s="53"/>
    </row>
    <row r="163" spans="1:14" ht="15" customHeight="1" x14ac:dyDescent="0.25">
      <c r="A163" s="43"/>
      <c r="B163" s="44" t="s">
        <v>219</v>
      </c>
      <c r="C163" s="78" t="s">
        <v>159</v>
      </c>
      <c r="D163" s="78" t="s">
        <v>160</v>
      </c>
      <c r="E163" s="45"/>
      <c r="F163" s="78" t="s">
        <v>161</v>
      </c>
      <c r="G163" s="78" t="s">
        <v>162</v>
      </c>
      <c r="H163" s="23"/>
      <c r="L163" s="23"/>
      <c r="M163" s="23"/>
      <c r="N163" s="53"/>
    </row>
    <row r="164" spans="1:14" x14ac:dyDescent="0.25">
      <c r="A164" s="25" t="s">
        <v>221</v>
      </c>
      <c r="B164" s="23" t="s">
        <v>222</v>
      </c>
      <c r="C164" s="145">
        <v>8800</v>
      </c>
      <c r="D164" s="145">
        <v>8800</v>
      </c>
      <c r="E164" s="61"/>
      <c r="F164" s="136">
        <f>IF($C$167=0,"",IF(C164="[for completion]","",IF(C164="","",C164/$C$167)))</f>
        <v>1</v>
      </c>
      <c r="G164" s="136">
        <f>IF($D$167=0,"",IF(D164="[for completion]","",IF(D164="","",D164/$D$167)))</f>
        <v>1</v>
      </c>
      <c r="H164" s="23"/>
      <c r="L164" s="23"/>
      <c r="M164" s="23"/>
      <c r="N164" s="53"/>
    </row>
    <row r="165" spans="1:14" x14ac:dyDescent="0.25">
      <c r="A165" s="25" t="s">
        <v>223</v>
      </c>
      <c r="B165" s="23" t="s">
        <v>224</v>
      </c>
      <c r="C165" s="129">
        <v>0</v>
      </c>
      <c r="D165" s="129">
        <v>0</v>
      </c>
      <c r="E165" s="61"/>
      <c r="F165" s="136">
        <f t="shared" ref="F165:F166" si="26">IF($C$167=0,"",IF(C165="[for completion]","",IF(C165="","",C165/$C$167)))</f>
        <v>0</v>
      </c>
      <c r="G165" s="136">
        <f t="shared" ref="G165:G166" si="27">IF($D$167=0,"",IF(D165="[for completion]","",IF(D165="","",D165/$D$167)))</f>
        <v>0</v>
      </c>
      <c r="H165" s="23"/>
      <c r="L165" s="23"/>
      <c r="M165" s="23"/>
      <c r="N165" s="53"/>
    </row>
    <row r="166" spans="1:14" x14ac:dyDescent="0.25">
      <c r="A166" s="25" t="s">
        <v>225</v>
      </c>
      <c r="B166" s="23" t="s">
        <v>97</v>
      </c>
      <c r="C166" s="129">
        <v>0</v>
      </c>
      <c r="D166" s="129">
        <v>0</v>
      </c>
      <c r="E166" s="61"/>
      <c r="F166" s="136">
        <f t="shared" si="26"/>
        <v>0</v>
      </c>
      <c r="G166" s="136">
        <f t="shared" si="27"/>
        <v>0</v>
      </c>
      <c r="H166" s="23"/>
      <c r="L166" s="23"/>
      <c r="M166" s="23"/>
      <c r="N166" s="53"/>
    </row>
    <row r="167" spans="1:14" x14ac:dyDescent="0.25">
      <c r="A167" s="25" t="s">
        <v>226</v>
      </c>
      <c r="B167" s="62" t="s">
        <v>99</v>
      </c>
      <c r="C167" s="139">
        <f>SUM(C164:C166)</f>
        <v>8800</v>
      </c>
      <c r="D167" s="139">
        <f>SUM(D164:D166)</f>
        <v>8800</v>
      </c>
      <c r="E167" s="61"/>
      <c r="F167" s="138">
        <f>SUM(F164:F166)</f>
        <v>1</v>
      </c>
      <c r="G167" s="138">
        <f>SUM(G164:G166)</f>
        <v>1</v>
      </c>
      <c r="H167" s="23"/>
      <c r="L167" s="23"/>
      <c r="M167" s="23"/>
      <c r="N167" s="53"/>
    </row>
    <row r="168" spans="1:14" outlineLevel="1" x14ac:dyDescent="0.25">
      <c r="A168" s="25" t="s">
        <v>227</v>
      </c>
      <c r="B168" s="62"/>
      <c r="C168" s="139"/>
      <c r="D168" s="139"/>
      <c r="E168" s="61"/>
      <c r="F168" s="61"/>
      <c r="G168" s="21"/>
      <c r="H168" s="23"/>
      <c r="L168" s="23"/>
      <c r="M168" s="23"/>
      <c r="N168" s="53"/>
    </row>
    <row r="169" spans="1:14" outlineLevel="1" x14ac:dyDescent="0.25">
      <c r="A169" s="25" t="s">
        <v>228</v>
      </c>
      <c r="B169" s="62"/>
      <c r="C169" s="139"/>
      <c r="D169" s="139"/>
      <c r="E169" s="61"/>
      <c r="F169" s="61"/>
      <c r="G169" s="21"/>
      <c r="H169" s="23"/>
      <c r="L169" s="23"/>
      <c r="M169" s="23"/>
      <c r="N169" s="53"/>
    </row>
    <row r="170" spans="1:14" outlineLevel="1" x14ac:dyDescent="0.25">
      <c r="A170" s="25" t="s">
        <v>229</v>
      </c>
      <c r="B170" s="62"/>
      <c r="C170" s="139"/>
      <c r="D170" s="139"/>
      <c r="E170" s="61"/>
      <c r="F170" s="61"/>
      <c r="G170" s="21"/>
      <c r="H170" s="23"/>
      <c r="L170" s="23"/>
      <c r="M170" s="23"/>
      <c r="N170" s="53"/>
    </row>
    <row r="171" spans="1:14" outlineLevel="1" x14ac:dyDescent="0.25">
      <c r="A171" s="25" t="s">
        <v>230</v>
      </c>
      <c r="B171" s="62"/>
      <c r="C171" s="139"/>
      <c r="D171" s="139"/>
      <c r="E171" s="61"/>
      <c r="F171" s="61"/>
      <c r="G171" s="21"/>
      <c r="H171" s="23"/>
      <c r="L171" s="23"/>
      <c r="M171" s="23"/>
      <c r="N171" s="53"/>
    </row>
    <row r="172" spans="1:14" outlineLevel="1" x14ac:dyDescent="0.25">
      <c r="A172" s="25" t="s">
        <v>231</v>
      </c>
      <c r="B172" s="62"/>
      <c r="C172" s="139"/>
      <c r="D172" s="139"/>
      <c r="E172" s="61"/>
      <c r="F172" s="61"/>
      <c r="G172" s="21"/>
      <c r="H172" s="23"/>
      <c r="L172" s="23"/>
      <c r="M172" s="23"/>
      <c r="N172" s="53"/>
    </row>
    <row r="173" spans="1:14" ht="15" customHeight="1" x14ac:dyDescent="0.25">
      <c r="A173" s="43"/>
      <c r="B173" s="44" t="s">
        <v>232</v>
      </c>
      <c r="C173" s="43" t="s">
        <v>64</v>
      </c>
      <c r="D173" s="43"/>
      <c r="E173" s="45"/>
      <c r="F173" s="46" t="s">
        <v>233</v>
      </c>
      <c r="G173" s="46"/>
      <c r="H173" s="23"/>
      <c r="L173" s="23"/>
      <c r="M173" s="23"/>
      <c r="N173" s="53"/>
    </row>
    <row r="174" spans="1:14" ht="15" customHeight="1" x14ac:dyDescent="0.25">
      <c r="A174" s="25" t="s">
        <v>234</v>
      </c>
      <c r="B174" s="41" t="s">
        <v>235</v>
      </c>
      <c r="C174" s="129">
        <v>0</v>
      </c>
      <c r="D174" s="38"/>
      <c r="E174" s="30"/>
      <c r="F174" s="136" t="str">
        <f>IF($C$179=0,"",IF(C174="[for completion]","",C174/$C$179))</f>
        <v/>
      </c>
      <c r="G174" s="49"/>
      <c r="H174" s="23"/>
      <c r="L174" s="23"/>
      <c r="M174" s="23"/>
      <c r="N174" s="53"/>
    </row>
    <row r="175" spans="1:14" ht="30.75" customHeight="1" x14ac:dyDescent="0.25">
      <c r="A175" s="25" t="s">
        <v>9</v>
      </c>
      <c r="B175" s="41" t="s">
        <v>974</v>
      </c>
      <c r="C175" s="129">
        <v>0</v>
      </c>
      <c r="E175" s="51"/>
      <c r="F175" s="136" t="str">
        <f>IF($C$179=0,"",IF(C175="[for completion]","",C175/$C$179))</f>
        <v/>
      </c>
      <c r="G175" s="49"/>
      <c r="H175" s="23"/>
      <c r="L175" s="23"/>
      <c r="M175" s="23"/>
      <c r="N175" s="53"/>
    </row>
    <row r="176" spans="1:14" x14ac:dyDescent="0.25">
      <c r="A176" s="25" t="s">
        <v>236</v>
      </c>
      <c r="B176" s="41" t="s">
        <v>237</v>
      </c>
      <c r="C176" s="129">
        <v>0</v>
      </c>
      <c r="E176" s="51"/>
      <c r="F176" s="136"/>
      <c r="G176" s="49"/>
      <c r="H176" s="23"/>
      <c r="L176" s="23"/>
      <c r="M176" s="23"/>
      <c r="N176" s="53"/>
    </row>
    <row r="177" spans="1:14" x14ac:dyDescent="0.25">
      <c r="A177" s="25" t="s">
        <v>238</v>
      </c>
      <c r="B177" s="41" t="s">
        <v>239</v>
      </c>
      <c r="C177" s="129">
        <v>0</v>
      </c>
      <c r="E177" s="51"/>
      <c r="F177" s="136" t="str">
        <f t="shared" ref="F177:F187" si="28">IF($C$179=0,"",IF(C177="[for completion]","",C177/$C$179))</f>
        <v/>
      </c>
      <c r="G177" s="49"/>
      <c r="H177" s="23"/>
      <c r="L177" s="23"/>
      <c r="M177" s="23"/>
      <c r="N177" s="53"/>
    </row>
    <row r="178" spans="1:14" x14ac:dyDescent="0.25">
      <c r="A178" s="25" t="s">
        <v>240</v>
      </c>
      <c r="B178" s="41" t="s">
        <v>97</v>
      </c>
      <c r="C178" s="129">
        <v>0</v>
      </c>
      <c r="E178" s="51"/>
      <c r="F178" s="136" t="str">
        <f t="shared" si="28"/>
        <v/>
      </c>
      <c r="G178" s="49"/>
      <c r="H178" s="23"/>
      <c r="L178" s="23"/>
      <c r="M178" s="23"/>
      <c r="N178" s="53"/>
    </row>
    <row r="179" spans="1:14" x14ac:dyDescent="0.25">
      <c r="A179" s="25" t="s">
        <v>10</v>
      </c>
      <c r="B179" s="57" t="s">
        <v>99</v>
      </c>
      <c r="C179" s="130">
        <f>SUM(C174:C178)</f>
        <v>0</v>
      </c>
      <c r="E179" s="51"/>
      <c r="F179" s="137">
        <f>SUM(F174:F178)</f>
        <v>0</v>
      </c>
      <c r="G179" s="49"/>
      <c r="H179" s="23"/>
      <c r="L179" s="23"/>
      <c r="M179" s="23"/>
      <c r="N179" s="53"/>
    </row>
    <row r="180" spans="1:14" outlineLevel="1" x14ac:dyDescent="0.25">
      <c r="A180" s="25" t="s">
        <v>241</v>
      </c>
      <c r="B180" s="63" t="s">
        <v>242</v>
      </c>
      <c r="C180" s="129"/>
      <c r="E180" s="51"/>
      <c r="F180" s="136" t="str">
        <f t="shared" si="28"/>
        <v/>
      </c>
      <c r="G180" s="49"/>
      <c r="H180" s="23"/>
      <c r="L180" s="23"/>
      <c r="M180" s="23"/>
      <c r="N180" s="53"/>
    </row>
    <row r="181" spans="1:14" s="63" customFormat="1" ht="30" outlineLevel="1" x14ac:dyDescent="0.25">
      <c r="A181" s="25" t="s">
        <v>243</v>
      </c>
      <c r="B181" s="63" t="s">
        <v>244</v>
      </c>
      <c r="C181" s="140"/>
      <c r="F181" s="136" t="str">
        <f t="shared" si="28"/>
        <v/>
      </c>
    </row>
    <row r="182" spans="1:14" ht="30" outlineLevel="1" x14ac:dyDescent="0.25">
      <c r="A182" s="25" t="s">
        <v>245</v>
      </c>
      <c r="B182" s="63" t="s">
        <v>246</v>
      </c>
      <c r="C182" s="129"/>
      <c r="E182" s="51"/>
      <c r="F182" s="136" t="str">
        <f t="shared" si="28"/>
        <v/>
      </c>
      <c r="G182" s="49"/>
      <c r="H182" s="23"/>
      <c r="L182" s="23"/>
      <c r="M182" s="23"/>
      <c r="N182" s="53"/>
    </row>
    <row r="183" spans="1:14" outlineLevel="1" x14ac:dyDescent="0.25">
      <c r="A183" s="25" t="s">
        <v>247</v>
      </c>
      <c r="B183" s="63" t="s">
        <v>248</v>
      </c>
      <c r="C183" s="129"/>
      <c r="E183" s="51"/>
      <c r="F183" s="136" t="str">
        <f t="shared" si="28"/>
        <v/>
      </c>
      <c r="G183" s="49"/>
      <c r="H183" s="23"/>
      <c r="L183" s="23"/>
      <c r="M183" s="23"/>
      <c r="N183" s="53"/>
    </row>
    <row r="184" spans="1:14" s="63" customFormat="1" ht="30" outlineLevel="1" x14ac:dyDescent="0.25">
      <c r="A184" s="25" t="s">
        <v>249</v>
      </c>
      <c r="B184" s="63" t="s">
        <v>250</v>
      </c>
      <c r="C184" s="140"/>
      <c r="F184" s="136" t="str">
        <f t="shared" si="28"/>
        <v/>
      </c>
    </row>
    <row r="185" spans="1:14" ht="30" outlineLevel="1" x14ac:dyDescent="0.25">
      <c r="A185" s="25" t="s">
        <v>251</v>
      </c>
      <c r="B185" s="63" t="s">
        <v>252</v>
      </c>
      <c r="C185" s="129"/>
      <c r="E185" s="51"/>
      <c r="F185" s="136" t="str">
        <f t="shared" si="28"/>
        <v/>
      </c>
      <c r="G185" s="49"/>
      <c r="H185" s="23"/>
      <c r="L185" s="23"/>
      <c r="M185" s="23"/>
      <c r="N185" s="53"/>
    </row>
    <row r="186" spans="1:14" outlineLevel="1" x14ac:dyDescent="0.25">
      <c r="A186" s="25" t="s">
        <v>253</v>
      </c>
      <c r="B186" s="63" t="s">
        <v>254</v>
      </c>
      <c r="C186" s="129"/>
      <c r="E186" s="51"/>
      <c r="F186" s="136" t="str">
        <f t="shared" si="28"/>
        <v/>
      </c>
      <c r="G186" s="49"/>
      <c r="H186" s="23"/>
      <c r="L186" s="23"/>
      <c r="M186" s="23"/>
      <c r="N186" s="53"/>
    </row>
    <row r="187" spans="1:14" outlineLevel="1" x14ac:dyDescent="0.25">
      <c r="A187" s="25" t="s">
        <v>255</v>
      </c>
      <c r="B187" s="63" t="s">
        <v>256</v>
      </c>
      <c r="C187" s="129"/>
      <c r="E187" s="51"/>
      <c r="F187" s="136" t="str">
        <f t="shared" si="28"/>
        <v/>
      </c>
      <c r="G187" s="49"/>
      <c r="H187" s="23"/>
      <c r="L187" s="23"/>
      <c r="M187" s="23"/>
      <c r="N187" s="53"/>
    </row>
    <row r="188" spans="1:14" outlineLevel="1" x14ac:dyDescent="0.25">
      <c r="A188" s="25" t="s">
        <v>257</v>
      </c>
      <c r="B188" s="63"/>
      <c r="E188" s="51"/>
      <c r="F188" s="49"/>
      <c r="G188" s="49"/>
      <c r="H188" s="23"/>
      <c r="L188" s="23"/>
      <c r="M188" s="23"/>
      <c r="N188" s="53"/>
    </row>
    <row r="189" spans="1:14" outlineLevel="1" x14ac:dyDescent="0.25">
      <c r="A189" s="25" t="s">
        <v>258</v>
      </c>
      <c r="B189" s="63"/>
      <c r="E189" s="51"/>
      <c r="F189" s="49"/>
      <c r="G189" s="49"/>
      <c r="H189" s="23"/>
      <c r="L189" s="23"/>
      <c r="M189" s="23"/>
      <c r="N189" s="53"/>
    </row>
    <row r="190" spans="1:14" outlineLevel="1" x14ac:dyDescent="0.25">
      <c r="A190" s="25" t="s">
        <v>259</v>
      </c>
      <c r="B190" s="63"/>
      <c r="E190" s="51"/>
      <c r="F190" s="49"/>
      <c r="G190" s="49"/>
      <c r="H190" s="23"/>
      <c r="L190" s="23"/>
      <c r="M190" s="23"/>
      <c r="N190" s="53"/>
    </row>
    <row r="191" spans="1:14" outlineLevel="1" x14ac:dyDescent="0.25">
      <c r="A191" s="25" t="s">
        <v>260</v>
      </c>
      <c r="B191" s="52"/>
      <c r="E191" s="51"/>
      <c r="F191" s="49"/>
      <c r="G191" s="49"/>
      <c r="H191" s="23"/>
      <c r="L191" s="23"/>
      <c r="M191" s="23"/>
      <c r="N191" s="53"/>
    </row>
    <row r="192" spans="1:14" ht="15" customHeight="1" x14ac:dyDescent="0.25">
      <c r="A192" s="43"/>
      <c r="B192" s="44" t="s">
        <v>261</v>
      </c>
      <c r="C192" s="43" t="s">
        <v>64</v>
      </c>
      <c r="D192" s="43"/>
      <c r="E192" s="45"/>
      <c r="F192" s="46" t="s">
        <v>233</v>
      </c>
      <c r="G192" s="46"/>
      <c r="H192" s="23"/>
      <c r="L192" s="23"/>
      <c r="M192" s="23"/>
      <c r="N192" s="53"/>
    </row>
    <row r="193" spans="1:14" x14ac:dyDescent="0.25">
      <c r="A193" s="25" t="s">
        <v>262</v>
      </c>
      <c r="B193" s="41" t="s">
        <v>263</v>
      </c>
      <c r="C193" s="129">
        <v>0</v>
      </c>
      <c r="E193" s="48"/>
      <c r="F193" s="136" t="str">
        <f t="shared" ref="F193:F206" si="29">IF($C$208=0,"",IF(C193="[for completion]","",C193/$C$208))</f>
        <v/>
      </c>
      <c r="G193" s="49"/>
      <c r="H193" s="23"/>
      <c r="L193" s="23"/>
      <c r="M193" s="23"/>
      <c r="N193" s="53"/>
    </row>
    <row r="194" spans="1:14" x14ac:dyDescent="0.25">
      <c r="A194" s="25" t="s">
        <v>264</v>
      </c>
      <c r="B194" s="41" t="s">
        <v>265</v>
      </c>
      <c r="C194" s="129">
        <v>0</v>
      </c>
      <c r="E194" s="51"/>
      <c r="F194" s="136" t="str">
        <f t="shared" si="29"/>
        <v/>
      </c>
      <c r="G194" s="51"/>
      <c r="H194" s="23"/>
      <c r="L194" s="23"/>
      <c r="M194" s="23"/>
      <c r="N194" s="53"/>
    </row>
    <row r="195" spans="1:14" x14ac:dyDescent="0.25">
      <c r="A195" s="25" t="s">
        <v>266</v>
      </c>
      <c r="B195" s="41" t="s">
        <v>267</v>
      </c>
      <c r="C195" s="129">
        <v>0</v>
      </c>
      <c r="E195" s="51"/>
      <c r="F195" s="136" t="str">
        <f t="shared" si="29"/>
        <v/>
      </c>
      <c r="G195" s="51"/>
      <c r="H195" s="23"/>
      <c r="L195" s="23"/>
      <c r="M195" s="23"/>
      <c r="N195" s="53"/>
    </row>
    <row r="196" spans="1:14" x14ac:dyDescent="0.25">
      <c r="A196" s="25" t="s">
        <v>268</v>
      </c>
      <c r="B196" s="41" t="s">
        <v>269</v>
      </c>
      <c r="C196" s="129">
        <v>0</v>
      </c>
      <c r="E196" s="51"/>
      <c r="F196" s="136" t="str">
        <f t="shared" si="29"/>
        <v/>
      </c>
      <c r="G196" s="51"/>
      <c r="H196" s="23"/>
      <c r="L196" s="23"/>
      <c r="M196" s="23"/>
      <c r="N196" s="53"/>
    </row>
    <row r="197" spans="1:14" x14ac:dyDescent="0.25">
      <c r="A197" s="25" t="s">
        <v>270</v>
      </c>
      <c r="B197" s="41" t="s">
        <v>271</v>
      </c>
      <c r="C197" s="129">
        <v>0</v>
      </c>
      <c r="E197" s="51"/>
      <c r="F197" s="136" t="str">
        <f t="shared" si="29"/>
        <v/>
      </c>
      <c r="G197" s="51"/>
      <c r="H197" s="23"/>
      <c r="L197" s="23"/>
      <c r="M197" s="23"/>
      <c r="N197" s="53"/>
    </row>
    <row r="198" spans="1:14" x14ac:dyDescent="0.25">
      <c r="A198" s="25" t="s">
        <v>272</v>
      </c>
      <c r="B198" s="41" t="s">
        <v>273</v>
      </c>
      <c r="C198" s="129">
        <v>0</v>
      </c>
      <c r="E198" s="51"/>
      <c r="F198" s="136" t="str">
        <f t="shared" si="29"/>
        <v/>
      </c>
      <c r="G198" s="51"/>
      <c r="H198" s="23"/>
      <c r="L198" s="23"/>
      <c r="M198" s="23"/>
      <c r="N198" s="53"/>
    </row>
    <row r="199" spans="1:14" x14ac:dyDescent="0.25">
      <c r="A199" s="25" t="s">
        <v>274</v>
      </c>
      <c r="B199" s="41" t="s">
        <v>275</v>
      </c>
      <c r="C199" s="129">
        <v>0</v>
      </c>
      <c r="E199" s="51"/>
      <c r="F199" s="136" t="str">
        <f t="shared" si="29"/>
        <v/>
      </c>
      <c r="G199" s="51"/>
      <c r="H199" s="23"/>
      <c r="L199" s="23"/>
      <c r="M199" s="23"/>
      <c r="N199" s="53"/>
    </row>
    <row r="200" spans="1:14" x14ac:dyDescent="0.25">
      <c r="A200" s="25" t="s">
        <v>276</v>
      </c>
      <c r="B200" s="41" t="s">
        <v>12</v>
      </c>
      <c r="C200" s="129">
        <v>0</v>
      </c>
      <c r="E200" s="51"/>
      <c r="F200" s="136" t="str">
        <f t="shared" si="29"/>
        <v/>
      </c>
      <c r="G200" s="51"/>
      <c r="H200" s="23"/>
      <c r="L200" s="23"/>
      <c r="M200" s="23"/>
      <c r="N200" s="53"/>
    </row>
    <row r="201" spans="1:14" x14ac:dyDescent="0.25">
      <c r="A201" s="25" t="s">
        <v>277</v>
      </c>
      <c r="B201" s="41" t="s">
        <v>278</v>
      </c>
      <c r="C201" s="129">
        <v>0</v>
      </c>
      <c r="E201" s="51"/>
      <c r="F201" s="136" t="str">
        <f t="shared" si="29"/>
        <v/>
      </c>
      <c r="G201" s="51"/>
      <c r="H201" s="23"/>
      <c r="L201" s="23"/>
      <c r="M201" s="23"/>
      <c r="N201" s="53"/>
    </row>
    <row r="202" spans="1:14" x14ac:dyDescent="0.25">
      <c r="A202" s="25" t="s">
        <v>279</v>
      </c>
      <c r="B202" s="41" t="s">
        <v>280</v>
      </c>
      <c r="C202" s="129">
        <v>0</v>
      </c>
      <c r="E202" s="51"/>
      <c r="F202" s="136" t="str">
        <f t="shared" si="29"/>
        <v/>
      </c>
      <c r="G202" s="51"/>
      <c r="H202" s="23"/>
      <c r="L202" s="23"/>
      <c r="M202" s="23"/>
      <c r="N202" s="53"/>
    </row>
    <row r="203" spans="1:14" x14ac:dyDescent="0.25">
      <c r="A203" s="25" t="s">
        <v>281</v>
      </c>
      <c r="B203" s="41" t="s">
        <v>282</v>
      </c>
      <c r="C203" s="129">
        <v>0</v>
      </c>
      <c r="E203" s="51"/>
      <c r="F203" s="136" t="str">
        <f t="shared" si="29"/>
        <v/>
      </c>
      <c r="G203" s="51"/>
      <c r="H203" s="23"/>
      <c r="L203" s="23"/>
      <c r="M203" s="23"/>
      <c r="N203" s="53"/>
    </row>
    <row r="204" spans="1:14" x14ac:dyDescent="0.25">
      <c r="A204" s="25" t="s">
        <v>283</v>
      </c>
      <c r="B204" s="41" t="s">
        <v>284</v>
      </c>
      <c r="C204" s="129">
        <v>0</v>
      </c>
      <c r="E204" s="51"/>
      <c r="F204" s="136" t="str">
        <f t="shared" si="29"/>
        <v/>
      </c>
      <c r="G204" s="51"/>
      <c r="H204" s="23"/>
      <c r="L204" s="23"/>
      <c r="M204" s="23"/>
      <c r="N204" s="53"/>
    </row>
    <row r="205" spans="1:14" x14ac:dyDescent="0.25">
      <c r="A205" s="25" t="s">
        <v>285</v>
      </c>
      <c r="B205" s="41" t="s">
        <v>286</v>
      </c>
      <c r="C205" s="129">
        <v>0</v>
      </c>
      <c r="E205" s="51"/>
      <c r="F205" s="136" t="str">
        <f t="shared" si="29"/>
        <v/>
      </c>
      <c r="G205" s="51"/>
      <c r="H205" s="23"/>
      <c r="L205" s="23"/>
      <c r="M205" s="23"/>
      <c r="N205" s="53"/>
    </row>
    <row r="206" spans="1:14" x14ac:dyDescent="0.25">
      <c r="A206" s="25" t="s">
        <v>287</v>
      </c>
      <c r="B206" s="41" t="s">
        <v>97</v>
      </c>
      <c r="C206" s="129">
        <v>0</v>
      </c>
      <c r="E206" s="51"/>
      <c r="F206" s="136" t="str">
        <f t="shared" si="29"/>
        <v/>
      </c>
      <c r="G206" s="51"/>
      <c r="H206" s="23"/>
      <c r="L206" s="23"/>
      <c r="M206" s="23"/>
      <c r="N206" s="53"/>
    </row>
    <row r="207" spans="1:14" x14ac:dyDescent="0.25">
      <c r="A207" s="25" t="s">
        <v>288</v>
      </c>
      <c r="B207" s="50" t="s">
        <v>289</v>
      </c>
      <c r="C207" s="129">
        <v>0</v>
      </c>
      <c r="E207" s="51"/>
      <c r="F207" s="136"/>
      <c r="G207" s="51"/>
      <c r="H207" s="23"/>
      <c r="L207" s="23"/>
      <c r="M207" s="23"/>
      <c r="N207" s="53"/>
    </row>
    <row r="208" spans="1:14" x14ac:dyDescent="0.25">
      <c r="A208" s="25" t="s">
        <v>290</v>
      </c>
      <c r="B208" s="57" t="s">
        <v>99</v>
      </c>
      <c r="C208" s="130">
        <f>SUM(C193:C206)</f>
        <v>0</v>
      </c>
      <c r="D208" s="41"/>
      <c r="E208" s="51"/>
      <c r="F208" s="137">
        <f>SUM(F193:F206)</f>
        <v>0</v>
      </c>
      <c r="G208" s="51"/>
      <c r="H208" s="23"/>
      <c r="L208" s="23"/>
      <c r="M208" s="23"/>
      <c r="N208" s="53"/>
    </row>
    <row r="209" spans="1:14" outlineLevel="1" x14ac:dyDescent="0.25">
      <c r="A209" s="25" t="s">
        <v>291</v>
      </c>
      <c r="B209" s="52" t="s">
        <v>101</v>
      </c>
      <c r="C209" s="129"/>
      <c r="E209" s="51"/>
      <c r="F209" s="136" t="str">
        <f>IF($C$208=0,"",IF(C209="[for completion]","",C209/$C$208))</f>
        <v/>
      </c>
      <c r="G209" s="51"/>
      <c r="H209" s="23"/>
      <c r="L209" s="23"/>
      <c r="M209" s="23"/>
      <c r="N209" s="53"/>
    </row>
    <row r="210" spans="1:14" outlineLevel="1" x14ac:dyDescent="0.25">
      <c r="A210" s="25" t="s">
        <v>292</v>
      </c>
      <c r="B210" s="52" t="s">
        <v>101</v>
      </c>
      <c r="C210" s="129"/>
      <c r="E210" s="51"/>
      <c r="F210" s="136" t="str">
        <f t="shared" ref="F210:F215" si="30">IF($C$208=0,"",IF(C210="[for completion]","",C210/$C$208))</f>
        <v/>
      </c>
      <c r="G210" s="51"/>
      <c r="H210" s="23"/>
      <c r="L210" s="23"/>
      <c r="M210" s="23"/>
      <c r="N210" s="53"/>
    </row>
    <row r="211" spans="1:14" outlineLevel="1" x14ac:dyDescent="0.25">
      <c r="A211" s="25" t="s">
        <v>293</v>
      </c>
      <c r="B211" s="52" t="s">
        <v>101</v>
      </c>
      <c r="C211" s="129"/>
      <c r="E211" s="51"/>
      <c r="F211" s="136" t="str">
        <f t="shared" si="30"/>
        <v/>
      </c>
      <c r="G211" s="51"/>
      <c r="H211" s="23"/>
      <c r="L211" s="23"/>
      <c r="M211" s="23"/>
      <c r="N211" s="53"/>
    </row>
    <row r="212" spans="1:14" outlineLevel="1" x14ac:dyDescent="0.25">
      <c r="A212" s="25" t="s">
        <v>294</v>
      </c>
      <c r="B212" s="52" t="s">
        <v>101</v>
      </c>
      <c r="C212" s="129"/>
      <c r="E212" s="51"/>
      <c r="F212" s="136" t="str">
        <f t="shared" si="30"/>
        <v/>
      </c>
      <c r="G212" s="51"/>
      <c r="H212" s="23"/>
      <c r="L212" s="23"/>
      <c r="M212" s="23"/>
      <c r="N212" s="53"/>
    </row>
    <row r="213" spans="1:14" outlineLevel="1" x14ac:dyDescent="0.25">
      <c r="A213" s="25" t="s">
        <v>295</v>
      </c>
      <c r="B213" s="52" t="s">
        <v>101</v>
      </c>
      <c r="C213" s="129"/>
      <c r="E213" s="51"/>
      <c r="F213" s="136" t="str">
        <f t="shared" si="30"/>
        <v/>
      </c>
      <c r="G213" s="51"/>
      <c r="H213" s="23"/>
      <c r="L213" s="23"/>
      <c r="M213" s="23"/>
      <c r="N213" s="53"/>
    </row>
    <row r="214" spans="1:14" outlineLevel="1" x14ac:dyDescent="0.25">
      <c r="A214" s="25" t="s">
        <v>296</v>
      </c>
      <c r="B214" s="52" t="s">
        <v>101</v>
      </c>
      <c r="C214" s="129"/>
      <c r="E214" s="51"/>
      <c r="F214" s="136" t="str">
        <f t="shared" si="30"/>
        <v/>
      </c>
      <c r="G214" s="51"/>
      <c r="H214" s="23"/>
      <c r="L214" s="23"/>
      <c r="M214" s="23"/>
      <c r="N214" s="53"/>
    </row>
    <row r="215" spans="1:14" outlineLevel="1" x14ac:dyDescent="0.25">
      <c r="A215" s="25" t="s">
        <v>297</v>
      </c>
      <c r="B215" s="52" t="s">
        <v>101</v>
      </c>
      <c r="C215" s="129"/>
      <c r="E215" s="51"/>
      <c r="F215" s="136" t="str">
        <f t="shared" si="30"/>
        <v/>
      </c>
      <c r="G215" s="51"/>
      <c r="H215" s="23"/>
      <c r="L215" s="23"/>
      <c r="M215" s="23"/>
      <c r="N215" s="53"/>
    </row>
    <row r="216" spans="1:14" ht="15" customHeight="1" x14ac:dyDescent="0.25">
      <c r="A216" s="43"/>
      <c r="B216" s="44" t="s">
        <v>298</v>
      </c>
      <c r="C216" s="43" t="s">
        <v>64</v>
      </c>
      <c r="D216" s="43"/>
      <c r="E216" s="45"/>
      <c r="F216" s="46" t="s">
        <v>87</v>
      </c>
      <c r="G216" s="46" t="s">
        <v>220</v>
      </c>
      <c r="H216" s="23"/>
      <c r="L216" s="23"/>
      <c r="M216" s="23"/>
      <c r="N216" s="53"/>
    </row>
    <row r="217" spans="1:14" x14ac:dyDescent="0.25">
      <c r="A217" s="25" t="s">
        <v>299</v>
      </c>
      <c r="B217" s="21" t="s">
        <v>300</v>
      </c>
      <c r="C217" s="129">
        <v>0</v>
      </c>
      <c r="E217" s="61"/>
      <c r="F217" s="136">
        <f>IF($C$38=0,"",IF(C217="[for completion]","",IF(C217="","",C217/$C$38)))</f>
        <v>0</v>
      </c>
      <c r="G217" s="136">
        <f>IF($C$39=0,"",IF(C217="[for completion]","",IF(C217="","",C217/$C$39)))</f>
        <v>0</v>
      </c>
      <c r="H217" s="23"/>
      <c r="L217" s="23"/>
      <c r="M217" s="23"/>
      <c r="N217" s="53"/>
    </row>
    <row r="218" spans="1:14" x14ac:dyDescent="0.25">
      <c r="A218" s="25" t="s">
        <v>301</v>
      </c>
      <c r="B218" s="21" t="s">
        <v>302</v>
      </c>
      <c r="C218" s="129">
        <v>0</v>
      </c>
      <c r="E218" s="61"/>
      <c r="F218" s="136">
        <f t="shared" ref="F218:F219" si="31">IF($C$38=0,"",IF(C218="[for completion]","",IF(C218="","",C218/$C$38)))</f>
        <v>0</v>
      </c>
      <c r="G218" s="136">
        <f t="shared" ref="G218:G219" si="32">IF($C$39=0,"",IF(C218="[for completion]","",IF(C218="","",C218/$C$39)))</f>
        <v>0</v>
      </c>
      <c r="H218" s="23"/>
      <c r="L218" s="23"/>
      <c r="M218" s="23"/>
      <c r="N218" s="53"/>
    </row>
    <row r="219" spans="1:14" x14ac:dyDescent="0.25">
      <c r="A219" s="25" t="s">
        <v>303</v>
      </c>
      <c r="B219" s="21" t="s">
        <v>97</v>
      </c>
      <c r="C219" s="129">
        <v>0</v>
      </c>
      <c r="E219" s="61"/>
      <c r="F219" s="136">
        <f t="shared" si="31"/>
        <v>0</v>
      </c>
      <c r="G219" s="136">
        <f t="shared" si="32"/>
        <v>0</v>
      </c>
      <c r="H219" s="23"/>
      <c r="L219" s="23"/>
      <c r="M219" s="23"/>
      <c r="N219" s="53"/>
    </row>
    <row r="220" spans="1:14" x14ac:dyDescent="0.25">
      <c r="A220" s="25" t="s">
        <v>304</v>
      </c>
      <c r="B220" s="57" t="s">
        <v>99</v>
      </c>
      <c r="C220" s="129">
        <f>SUM(C217:C219)</f>
        <v>0</v>
      </c>
      <c r="E220" s="61"/>
      <c r="F220" s="125">
        <f>SUM(F217:F219)</f>
        <v>0</v>
      </c>
      <c r="G220" s="125">
        <f>SUM(G217:G219)</f>
        <v>0</v>
      </c>
      <c r="H220" s="23"/>
      <c r="L220" s="23"/>
      <c r="M220" s="23"/>
      <c r="N220" s="53"/>
    </row>
    <row r="221" spans="1:14" outlineLevel="1" x14ac:dyDescent="0.25">
      <c r="A221" s="25" t="s">
        <v>305</v>
      </c>
      <c r="B221" s="52" t="s">
        <v>101</v>
      </c>
      <c r="C221" s="129"/>
      <c r="E221" s="61"/>
      <c r="F221" s="136" t="str">
        <f t="shared" ref="F221:F227" si="33">IF($C$38=0,"",IF(C221="[for completion]","",IF(C221="","",C221/$C$38)))</f>
        <v/>
      </c>
      <c r="G221" s="136" t="str">
        <f t="shared" ref="G221:G227" si="34">IF($C$39=0,"",IF(C221="[for completion]","",IF(C221="","",C221/$C$39)))</f>
        <v/>
      </c>
      <c r="H221" s="23"/>
      <c r="L221" s="23"/>
      <c r="M221" s="23"/>
      <c r="N221" s="53"/>
    </row>
    <row r="222" spans="1:14" outlineLevel="1" x14ac:dyDescent="0.25">
      <c r="A222" s="25" t="s">
        <v>306</v>
      </c>
      <c r="B222" s="52" t="s">
        <v>101</v>
      </c>
      <c r="C222" s="129"/>
      <c r="E222" s="61"/>
      <c r="F222" s="136" t="str">
        <f t="shared" si="33"/>
        <v/>
      </c>
      <c r="G222" s="136" t="str">
        <f t="shared" si="34"/>
        <v/>
      </c>
      <c r="H222" s="23"/>
      <c r="L222" s="23"/>
      <c r="M222" s="23"/>
      <c r="N222" s="53"/>
    </row>
    <row r="223" spans="1:14" outlineLevel="1" x14ac:dyDescent="0.25">
      <c r="A223" s="25" t="s">
        <v>307</v>
      </c>
      <c r="B223" s="52" t="s">
        <v>101</v>
      </c>
      <c r="C223" s="129"/>
      <c r="E223" s="61"/>
      <c r="F223" s="136" t="str">
        <f t="shared" si="33"/>
        <v/>
      </c>
      <c r="G223" s="136" t="str">
        <f t="shared" si="34"/>
        <v/>
      </c>
      <c r="H223" s="23"/>
      <c r="L223" s="23"/>
      <c r="M223" s="23"/>
      <c r="N223" s="53"/>
    </row>
    <row r="224" spans="1:14" outlineLevel="1" x14ac:dyDescent="0.25">
      <c r="A224" s="25" t="s">
        <v>308</v>
      </c>
      <c r="B224" s="52" t="s">
        <v>101</v>
      </c>
      <c r="C224" s="129"/>
      <c r="E224" s="61"/>
      <c r="F224" s="136" t="str">
        <f t="shared" si="33"/>
        <v/>
      </c>
      <c r="G224" s="136" t="str">
        <f t="shared" si="34"/>
        <v/>
      </c>
      <c r="H224" s="23"/>
      <c r="L224" s="23"/>
      <c r="M224" s="23"/>
      <c r="N224" s="53"/>
    </row>
    <row r="225" spans="1:14" outlineLevel="1" x14ac:dyDescent="0.25">
      <c r="A225" s="25" t="s">
        <v>309</v>
      </c>
      <c r="B225" s="52" t="s">
        <v>101</v>
      </c>
      <c r="C225" s="129"/>
      <c r="E225" s="61"/>
      <c r="F225" s="136" t="str">
        <f t="shared" si="33"/>
        <v/>
      </c>
      <c r="G225" s="136" t="str">
        <f t="shared" si="34"/>
        <v/>
      </c>
      <c r="H225" s="23"/>
      <c r="L225" s="23"/>
      <c r="M225" s="23"/>
    </row>
    <row r="226" spans="1:14" outlineLevel="1" x14ac:dyDescent="0.25">
      <c r="A226" s="25" t="s">
        <v>310</v>
      </c>
      <c r="B226" s="52" t="s">
        <v>101</v>
      </c>
      <c r="C226" s="129"/>
      <c r="E226" s="41"/>
      <c r="F226" s="136" t="str">
        <f t="shared" si="33"/>
        <v/>
      </c>
      <c r="G226" s="136" t="str">
        <f t="shared" si="34"/>
        <v/>
      </c>
      <c r="H226" s="23"/>
      <c r="L226" s="23"/>
      <c r="M226" s="23"/>
    </row>
    <row r="227" spans="1:14" outlineLevel="1" x14ac:dyDescent="0.25">
      <c r="A227" s="25" t="s">
        <v>311</v>
      </c>
      <c r="B227" s="52" t="s">
        <v>101</v>
      </c>
      <c r="C227" s="129"/>
      <c r="E227" s="61"/>
      <c r="F227" s="136" t="str">
        <f t="shared" si="33"/>
        <v/>
      </c>
      <c r="G227" s="136" t="str">
        <f t="shared" si="34"/>
        <v/>
      </c>
      <c r="H227" s="23"/>
      <c r="L227" s="23"/>
      <c r="M227" s="23"/>
    </row>
    <row r="228" spans="1:14" ht="15" customHeight="1" x14ac:dyDescent="0.25">
      <c r="A228" s="43"/>
      <c r="B228" s="44" t="s">
        <v>312</v>
      </c>
      <c r="C228" s="43"/>
      <c r="D228" s="43"/>
      <c r="E228" s="45"/>
      <c r="F228" s="46"/>
      <c r="G228" s="46"/>
      <c r="H228" s="23"/>
      <c r="L228" s="23"/>
      <c r="M228" s="23"/>
    </row>
    <row r="229" spans="1:14" ht="31.5" x14ac:dyDescent="0.25">
      <c r="A229" s="25" t="s">
        <v>313</v>
      </c>
      <c r="B229" s="41" t="s">
        <v>314</v>
      </c>
      <c r="C229" s="158" t="s">
        <v>1155</v>
      </c>
      <c r="H229" s="23"/>
      <c r="L229" s="23"/>
      <c r="M229" s="23"/>
    </row>
    <row r="230" spans="1:14" ht="15" customHeight="1" x14ac:dyDescent="0.25">
      <c r="A230" s="43"/>
      <c r="B230" s="44" t="s">
        <v>315</v>
      </c>
      <c r="C230" s="43"/>
      <c r="D230" s="43"/>
      <c r="E230" s="45"/>
      <c r="F230" s="46"/>
      <c r="G230" s="46"/>
      <c r="H230" s="23"/>
      <c r="L230" s="23"/>
      <c r="M230" s="23"/>
    </row>
    <row r="231" spans="1:14" ht="15.75" x14ac:dyDescent="0.25">
      <c r="A231" s="25" t="s">
        <v>11</v>
      </c>
      <c r="B231" s="25" t="s">
        <v>977</v>
      </c>
      <c r="C231" s="159">
        <f>+C100</f>
        <v>8800</v>
      </c>
      <c r="E231" s="41"/>
      <c r="H231" s="23"/>
      <c r="L231" s="23"/>
      <c r="M231" s="23"/>
    </row>
    <row r="232" spans="1:14" ht="15.75" x14ac:dyDescent="0.25">
      <c r="A232" s="25" t="s">
        <v>316</v>
      </c>
      <c r="B232" s="64" t="s">
        <v>317</v>
      </c>
      <c r="C232" s="155" t="s">
        <v>1157</v>
      </c>
      <c r="E232" s="41"/>
      <c r="H232" s="23"/>
      <c r="L232" s="23"/>
      <c r="M232" s="23"/>
    </row>
    <row r="233" spans="1:14" ht="15.75" x14ac:dyDescent="0.25">
      <c r="A233" s="25" t="s">
        <v>318</v>
      </c>
      <c r="B233" s="64" t="s">
        <v>319</v>
      </c>
      <c r="C233" s="155" t="s">
        <v>1158</v>
      </c>
      <c r="E233" s="41"/>
      <c r="H233" s="23"/>
      <c r="L233" s="23"/>
      <c r="M233" s="23"/>
    </row>
    <row r="234" spans="1:14" outlineLevel="1" x14ac:dyDescent="0.25">
      <c r="A234" s="25" t="s">
        <v>320</v>
      </c>
      <c r="B234" s="39" t="s">
        <v>321</v>
      </c>
      <c r="C234" s="130"/>
      <c r="D234" s="41"/>
      <c r="E234" s="41"/>
      <c r="H234" s="23"/>
      <c r="L234" s="23"/>
      <c r="M234" s="23"/>
    </row>
    <row r="235" spans="1:14" outlineLevel="1" x14ac:dyDescent="0.25">
      <c r="A235" s="25" t="s">
        <v>322</v>
      </c>
      <c r="B235" s="39" t="s">
        <v>323</v>
      </c>
      <c r="C235" s="130"/>
      <c r="D235" s="41"/>
      <c r="E235" s="41"/>
      <c r="H235" s="23"/>
      <c r="L235" s="23"/>
      <c r="M235" s="23"/>
    </row>
    <row r="236" spans="1:14" outlineLevel="1" x14ac:dyDescent="0.25">
      <c r="A236" s="25" t="s">
        <v>324</v>
      </c>
      <c r="B236" s="39" t="s">
        <v>325</v>
      </c>
      <c r="C236" s="130"/>
      <c r="D236" s="41"/>
      <c r="E236" s="41"/>
      <c r="H236" s="23"/>
      <c r="L236" s="23"/>
      <c r="M236" s="23"/>
    </row>
    <row r="237" spans="1:14" outlineLevel="1" x14ac:dyDescent="0.25">
      <c r="A237" s="25" t="s">
        <v>326</v>
      </c>
      <c r="C237" s="41"/>
      <c r="D237" s="41"/>
      <c r="E237" s="41"/>
      <c r="H237" s="23"/>
      <c r="L237" s="23"/>
      <c r="M237" s="23"/>
    </row>
    <row r="238" spans="1:14" outlineLevel="1" x14ac:dyDescent="0.25">
      <c r="A238" s="25" t="s">
        <v>327</v>
      </c>
      <c r="C238" s="41"/>
      <c r="D238" s="41"/>
      <c r="E238" s="41"/>
      <c r="H238" s="23"/>
      <c r="L238" s="23"/>
      <c r="M238" s="23"/>
    </row>
    <row r="239" spans="1:14" outlineLevel="1" x14ac:dyDescent="0.25">
      <c r="A239" s="25" t="s">
        <v>328</v>
      </c>
      <c r="D239"/>
      <c r="E239"/>
      <c r="F239"/>
      <c r="G239"/>
      <c r="H239" s="23"/>
      <c r="K239" s="65"/>
      <c r="L239" s="65"/>
      <c r="M239" s="65"/>
      <c r="N239" s="65"/>
    </row>
    <row r="240" spans="1:14" outlineLevel="1" x14ac:dyDescent="0.25">
      <c r="A240" s="25" t="s">
        <v>329</v>
      </c>
      <c r="D240"/>
      <c r="E240"/>
      <c r="F240"/>
      <c r="G240"/>
      <c r="H240" s="23"/>
      <c r="K240" s="65"/>
      <c r="L240" s="65"/>
      <c r="M240" s="65"/>
      <c r="N240" s="65"/>
    </row>
    <row r="241" spans="1:14" outlineLevel="1" x14ac:dyDescent="0.25">
      <c r="A241" s="25" t="s">
        <v>330</v>
      </c>
      <c r="D241"/>
      <c r="E241"/>
      <c r="F241"/>
      <c r="G241"/>
      <c r="H241" s="23"/>
      <c r="K241" s="65"/>
      <c r="L241" s="65"/>
      <c r="M241" s="65"/>
      <c r="N241" s="65"/>
    </row>
    <row r="242" spans="1:14" outlineLevel="1" x14ac:dyDescent="0.25">
      <c r="A242" s="25" t="s">
        <v>331</v>
      </c>
      <c r="D242"/>
      <c r="E242"/>
      <c r="F242"/>
      <c r="G242"/>
      <c r="H242" s="23"/>
      <c r="K242" s="65"/>
      <c r="L242" s="65"/>
      <c r="M242" s="65"/>
      <c r="N242" s="65"/>
    </row>
    <row r="243" spans="1:14" outlineLevel="1" x14ac:dyDescent="0.25">
      <c r="A243" s="25" t="s">
        <v>332</v>
      </c>
      <c r="D243"/>
      <c r="E243"/>
      <c r="F243"/>
      <c r="G243"/>
      <c r="H243" s="23"/>
      <c r="K243" s="65"/>
      <c r="L243" s="65"/>
      <c r="M243" s="65"/>
      <c r="N243" s="65"/>
    </row>
    <row r="244" spans="1:14" outlineLevel="1" x14ac:dyDescent="0.25">
      <c r="A244" s="25" t="s">
        <v>333</v>
      </c>
      <c r="D244"/>
      <c r="E244"/>
      <c r="F244"/>
      <c r="G244"/>
      <c r="H244" s="23"/>
      <c r="K244" s="65"/>
      <c r="L244" s="65"/>
      <c r="M244" s="65"/>
      <c r="N244" s="65"/>
    </row>
    <row r="245" spans="1:14" outlineLevel="1" x14ac:dyDescent="0.25">
      <c r="A245" s="25" t="s">
        <v>334</v>
      </c>
      <c r="D245"/>
      <c r="E245"/>
      <c r="F245"/>
      <c r="G245"/>
      <c r="H245" s="23"/>
      <c r="K245" s="65"/>
      <c r="L245" s="65"/>
      <c r="M245" s="65"/>
      <c r="N245" s="65"/>
    </row>
    <row r="246" spans="1:14" outlineLevel="1" x14ac:dyDescent="0.25">
      <c r="A246" s="25" t="s">
        <v>335</v>
      </c>
      <c r="D246"/>
      <c r="E246"/>
      <c r="F246"/>
      <c r="G246"/>
      <c r="H246" s="23"/>
      <c r="K246" s="65"/>
      <c r="L246" s="65"/>
      <c r="M246" s="65"/>
      <c r="N246" s="65"/>
    </row>
    <row r="247" spans="1:14" outlineLevel="1" x14ac:dyDescent="0.25">
      <c r="A247" s="25" t="s">
        <v>336</v>
      </c>
      <c r="D247"/>
      <c r="E247"/>
      <c r="F247"/>
      <c r="G247"/>
      <c r="H247" s="23"/>
      <c r="K247" s="65"/>
      <c r="L247" s="65"/>
      <c r="M247" s="65"/>
      <c r="N247" s="65"/>
    </row>
    <row r="248" spans="1:14" outlineLevel="1" x14ac:dyDescent="0.25">
      <c r="A248" s="25" t="s">
        <v>337</v>
      </c>
      <c r="D248"/>
      <c r="E248"/>
      <c r="F248"/>
      <c r="G248"/>
      <c r="H248" s="23"/>
      <c r="K248" s="65"/>
      <c r="L248" s="65"/>
      <c r="M248" s="65"/>
      <c r="N248" s="65"/>
    </row>
    <row r="249" spans="1:14" outlineLevel="1" x14ac:dyDescent="0.25">
      <c r="A249" s="25" t="s">
        <v>338</v>
      </c>
      <c r="D249"/>
      <c r="E249"/>
      <c r="F249"/>
      <c r="G249"/>
      <c r="H249" s="23"/>
      <c r="K249" s="65"/>
      <c r="L249" s="65"/>
      <c r="M249" s="65"/>
      <c r="N249" s="65"/>
    </row>
    <row r="250" spans="1:14" outlineLevel="1" x14ac:dyDescent="0.25">
      <c r="A250" s="25" t="s">
        <v>339</v>
      </c>
      <c r="D250"/>
      <c r="E250"/>
      <c r="F250"/>
      <c r="G250"/>
      <c r="H250" s="23"/>
      <c r="K250" s="65"/>
      <c r="L250" s="65"/>
      <c r="M250" s="65"/>
      <c r="N250" s="65"/>
    </row>
    <row r="251" spans="1:14" outlineLevel="1" x14ac:dyDescent="0.25">
      <c r="A251" s="25" t="s">
        <v>340</v>
      </c>
      <c r="D251"/>
      <c r="E251"/>
      <c r="F251"/>
      <c r="G251"/>
      <c r="H251" s="23"/>
      <c r="K251" s="65"/>
      <c r="L251" s="65"/>
      <c r="M251" s="65"/>
      <c r="N251" s="65"/>
    </row>
    <row r="252" spans="1:14" outlineLevel="1" x14ac:dyDescent="0.25">
      <c r="A252" s="25" t="s">
        <v>341</v>
      </c>
      <c r="D252"/>
      <c r="E252"/>
      <c r="F252"/>
      <c r="G252"/>
      <c r="H252" s="23"/>
      <c r="K252" s="65"/>
      <c r="L252" s="65"/>
      <c r="M252" s="65"/>
      <c r="N252" s="65"/>
    </row>
    <row r="253" spans="1:14" outlineLevel="1" x14ac:dyDescent="0.25">
      <c r="A253" s="25" t="s">
        <v>342</v>
      </c>
      <c r="D253"/>
      <c r="E253"/>
      <c r="F253"/>
      <c r="G253"/>
      <c r="H253" s="23"/>
      <c r="K253" s="65"/>
      <c r="L253" s="65"/>
      <c r="M253" s="65"/>
      <c r="N253" s="65"/>
    </row>
    <row r="254" spans="1:14" outlineLevel="1" x14ac:dyDescent="0.25">
      <c r="A254" s="25" t="s">
        <v>343</v>
      </c>
      <c r="D254"/>
      <c r="E254"/>
      <c r="F254"/>
      <c r="G254"/>
      <c r="H254" s="23"/>
      <c r="K254" s="65"/>
      <c r="L254" s="65"/>
      <c r="M254" s="65"/>
      <c r="N254" s="65"/>
    </row>
    <row r="255" spans="1:14" outlineLevel="1" x14ac:dyDescent="0.25">
      <c r="A255" s="25" t="s">
        <v>344</v>
      </c>
      <c r="D255"/>
      <c r="E255"/>
      <c r="F255"/>
      <c r="G255"/>
      <c r="H255" s="23"/>
      <c r="K255" s="65"/>
      <c r="L255" s="65"/>
      <c r="M255" s="65"/>
      <c r="N255" s="65"/>
    </row>
    <row r="256" spans="1:14" outlineLevel="1" x14ac:dyDescent="0.25">
      <c r="A256" s="25" t="s">
        <v>345</v>
      </c>
      <c r="D256"/>
      <c r="E256"/>
      <c r="F256"/>
      <c r="G256"/>
      <c r="H256" s="23"/>
      <c r="K256" s="65"/>
      <c r="L256" s="65"/>
      <c r="M256" s="65"/>
      <c r="N256" s="65"/>
    </row>
    <row r="257" spans="1:14" outlineLevel="1" x14ac:dyDescent="0.25">
      <c r="A257" s="25" t="s">
        <v>346</v>
      </c>
      <c r="D257"/>
      <c r="E257"/>
      <c r="F257"/>
      <c r="G257"/>
      <c r="H257" s="23"/>
      <c r="K257" s="65"/>
      <c r="L257" s="65"/>
      <c r="M257" s="65"/>
      <c r="N257" s="65"/>
    </row>
    <row r="258" spans="1:14" outlineLevel="1" x14ac:dyDescent="0.25">
      <c r="A258" s="25" t="s">
        <v>347</v>
      </c>
      <c r="D258"/>
      <c r="E258"/>
      <c r="F258"/>
      <c r="G258"/>
      <c r="H258" s="23"/>
      <c r="K258" s="65"/>
      <c r="L258" s="65"/>
      <c r="M258" s="65"/>
      <c r="N258" s="65"/>
    </row>
    <row r="259" spans="1:14" outlineLevel="1" x14ac:dyDescent="0.25">
      <c r="A259" s="25" t="s">
        <v>348</v>
      </c>
      <c r="D259"/>
      <c r="E259"/>
      <c r="F259"/>
      <c r="G259"/>
      <c r="H259" s="23"/>
      <c r="K259" s="65"/>
      <c r="L259" s="65"/>
      <c r="M259" s="65"/>
      <c r="N259" s="65"/>
    </row>
    <row r="260" spans="1:14" outlineLevel="1" x14ac:dyDescent="0.25">
      <c r="A260" s="25" t="s">
        <v>349</v>
      </c>
      <c r="D260"/>
      <c r="E260"/>
      <c r="F260"/>
      <c r="G260"/>
      <c r="H260" s="23"/>
      <c r="K260" s="65"/>
      <c r="L260" s="65"/>
      <c r="M260" s="65"/>
      <c r="N260" s="65"/>
    </row>
    <row r="261" spans="1:14" outlineLevel="1" x14ac:dyDescent="0.25">
      <c r="A261" s="25" t="s">
        <v>350</v>
      </c>
      <c r="D261"/>
      <c r="E261"/>
      <c r="F261"/>
      <c r="G261"/>
      <c r="H261" s="23"/>
      <c r="K261" s="65"/>
      <c r="L261" s="65"/>
      <c r="M261" s="65"/>
      <c r="N261" s="65"/>
    </row>
    <row r="262" spans="1:14" outlineLevel="1" x14ac:dyDescent="0.25">
      <c r="A262" s="25" t="s">
        <v>351</v>
      </c>
      <c r="D262"/>
      <c r="E262"/>
      <c r="F262"/>
      <c r="G262"/>
      <c r="H262" s="23"/>
      <c r="K262" s="65"/>
      <c r="L262" s="65"/>
      <c r="M262" s="65"/>
      <c r="N262" s="65"/>
    </row>
    <row r="263" spans="1:14" outlineLevel="1" x14ac:dyDescent="0.25">
      <c r="A263" s="25" t="s">
        <v>352</v>
      </c>
      <c r="D263"/>
      <c r="E263"/>
      <c r="F263"/>
      <c r="G263"/>
      <c r="H263" s="23"/>
      <c r="K263" s="65"/>
      <c r="L263" s="65"/>
      <c r="M263" s="65"/>
      <c r="N263" s="65"/>
    </row>
    <row r="264" spans="1:14" outlineLevel="1" x14ac:dyDescent="0.25">
      <c r="A264" s="25" t="s">
        <v>353</v>
      </c>
      <c r="D264"/>
      <c r="E264"/>
      <c r="F264"/>
      <c r="G264"/>
      <c r="H264" s="23"/>
      <c r="K264" s="65"/>
      <c r="L264" s="65"/>
      <c r="M264" s="65"/>
      <c r="N264" s="65"/>
    </row>
    <row r="265" spans="1:14" outlineLevel="1" x14ac:dyDescent="0.25">
      <c r="A265" s="25" t="s">
        <v>354</v>
      </c>
      <c r="D265"/>
      <c r="E265"/>
      <c r="F265"/>
      <c r="G265"/>
      <c r="H265" s="23"/>
      <c r="K265" s="65"/>
      <c r="L265" s="65"/>
      <c r="M265" s="65"/>
      <c r="N265" s="65"/>
    </row>
    <row r="266" spans="1:14" outlineLevel="1" x14ac:dyDescent="0.25">
      <c r="A266" s="25" t="s">
        <v>355</v>
      </c>
      <c r="D266"/>
      <c r="E266"/>
      <c r="F266"/>
      <c r="G266"/>
      <c r="H266" s="23"/>
      <c r="K266" s="65"/>
      <c r="L266" s="65"/>
      <c r="M266" s="65"/>
      <c r="N266" s="65"/>
    </row>
    <row r="267" spans="1:14" outlineLevel="1" x14ac:dyDescent="0.25">
      <c r="A267" s="25" t="s">
        <v>356</v>
      </c>
      <c r="D267"/>
      <c r="E267"/>
      <c r="F267"/>
      <c r="G267"/>
      <c r="H267" s="23"/>
      <c r="K267" s="65"/>
      <c r="L267" s="65"/>
      <c r="M267" s="65"/>
      <c r="N267" s="65"/>
    </row>
    <row r="268" spans="1:14" outlineLevel="1" x14ac:dyDescent="0.25">
      <c r="A268" s="25" t="s">
        <v>357</v>
      </c>
      <c r="D268"/>
      <c r="E268"/>
      <c r="F268"/>
      <c r="G268"/>
      <c r="H268" s="23"/>
      <c r="K268" s="65"/>
      <c r="L268" s="65"/>
      <c r="M268" s="65"/>
      <c r="N268" s="65"/>
    </row>
    <row r="269" spans="1:14" outlineLevel="1" x14ac:dyDescent="0.25">
      <c r="A269" s="25" t="s">
        <v>358</v>
      </c>
      <c r="D269"/>
      <c r="E269"/>
      <c r="F269"/>
      <c r="G269"/>
      <c r="H269" s="23"/>
      <c r="K269" s="65"/>
      <c r="L269" s="65"/>
      <c r="M269" s="65"/>
      <c r="N269" s="65"/>
    </row>
    <row r="270" spans="1:14" outlineLevel="1" x14ac:dyDescent="0.25">
      <c r="A270" s="25" t="s">
        <v>359</v>
      </c>
      <c r="D270"/>
      <c r="E270"/>
      <c r="F270"/>
      <c r="G270"/>
      <c r="H270" s="23"/>
      <c r="K270" s="65"/>
      <c r="L270" s="65"/>
      <c r="M270" s="65"/>
      <c r="N270" s="65"/>
    </row>
    <row r="271" spans="1:14" outlineLevel="1" x14ac:dyDescent="0.25">
      <c r="A271" s="25" t="s">
        <v>360</v>
      </c>
      <c r="D271"/>
      <c r="E271"/>
      <c r="F271"/>
      <c r="G271"/>
      <c r="H271" s="23"/>
      <c r="K271" s="65"/>
      <c r="L271" s="65"/>
      <c r="M271" s="65"/>
      <c r="N271" s="65"/>
    </row>
    <row r="272" spans="1:14" outlineLevel="1" x14ac:dyDescent="0.25">
      <c r="A272" s="25" t="s">
        <v>361</v>
      </c>
      <c r="D272"/>
      <c r="E272"/>
      <c r="F272"/>
      <c r="G272"/>
      <c r="H272" s="23"/>
      <c r="K272" s="65"/>
      <c r="L272" s="65"/>
      <c r="M272" s="65"/>
      <c r="N272" s="65"/>
    </row>
    <row r="273" spans="1:14" outlineLevel="1" x14ac:dyDescent="0.25">
      <c r="A273" s="25" t="s">
        <v>362</v>
      </c>
      <c r="D273"/>
      <c r="E273"/>
      <c r="F273"/>
      <c r="G273"/>
      <c r="H273" s="23"/>
      <c r="K273" s="65"/>
      <c r="L273" s="65"/>
      <c r="M273" s="65"/>
      <c r="N273" s="65"/>
    </row>
    <row r="274" spans="1:14" outlineLevel="1" x14ac:dyDescent="0.25">
      <c r="A274" s="25" t="s">
        <v>363</v>
      </c>
      <c r="D274"/>
      <c r="E274"/>
      <c r="F274"/>
      <c r="G274"/>
      <c r="H274" s="23"/>
      <c r="K274" s="65"/>
      <c r="L274" s="65"/>
      <c r="M274" s="65"/>
      <c r="N274" s="65"/>
    </row>
    <row r="275" spans="1:14" outlineLevel="1" x14ac:dyDescent="0.25">
      <c r="A275" s="25" t="s">
        <v>364</v>
      </c>
      <c r="D275"/>
      <c r="E275"/>
      <c r="F275"/>
      <c r="G275"/>
      <c r="H275" s="23"/>
      <c r="K275" s="65"/>
      <c r="L275" s="65"/>
      <c r="M275" s="65"/>
      <c r="N275" s="65"/>
    </row>
    <row r="276" spans="1:14" outlineLevel="1" x14ac:dyDescent="0.25">
      <c r="A276" s="25" t="s">
        <v>365</v>
      </c>
      <c r="D276"/>
      <c r="E276"/>
      <c r="F276"/>
      <c r="G276"/>
      <c r="H276" s="23"/>
      <c r="K276" s="65"/>
      <c r="L276" s="65"/>
      <c r="M276" s="65"/>
      <c r="N276" s="65"/>
    </row>
    <row r="277" spans="1:14" outlineLevel="1" x14ac:dyDescent="0.25">
      <c r="A277" s="25" t="s">
        <v>366</v>
      </c>
      <c r="D277"/>
      <c r="E277"/>
      <c r="F277"/>
      <c r="G277"/>
      <c r="H277" s="23"/>
      <c r="K277" s="65"/>
      <c r="L277" s="65"/>
      <c r="M277" s="65"/>
      <c r="N277" s="65"/>
    </row>
    <row r="278" spans="1:14" outlineLevel="1" x14ac:dyDescent="0.25">
      <c r="A278" s="25" t="s">
        <v>367</v>
      </c>
      <c r="D278"/>
      <c r="E278"/>
      <c r="F278"/>
      <c r="G278"/>
      <c r="H278" s="23"/>
      <c r="K278" s="65"/>
      <c r="L278" s="65"/>
      <c r="M278" s="65"/>
      <c r="N278" s="65"/>
    </row>
    <row r="279" spans="1:14" outlineLevel="1" x14ac:dyDescent="0.25">
      <c r="A279" s="25" t="s">
        <v>368</v>
      </c>
      <c r="D279"/>
      <c r="E279"/>
      <c r="F279"/>
      <c r="G279"/>
      <c r="H279" s="23"/>
      <c r="K279" s="65"/>
      <c r="L279" s="65"/>
      <c r="M279" s="65"/>
      <c r="N279" s="65"/>
    </row>
    <row r="280" spans="1:14" outlineLevel="1" x14ac:dyDescent="0.25">
      <c r="A280" s="25" t="s">
        <v>369</v>
      </c>
      <c r="D280"/>
      <c r="E280"/>
      <c r="F280"/>
      <c r="G280"/>
      <c r="H280" s="23"/>
      <c r="K280" s="65"/>
      <c r="L280" s="65"/>
      <c r="M280" s="65"/>
      <c r="N280" s="65"/>
    </row>
    <row r="281" spans="1:14" outlineLevel="1" x14ac:dyDescent="0.25">
      <c r="A281" s="25" t="s">
        <v>370</v>
      </c>
      <c r="D281"/>
      <c r="E281"/>
      <c r="F281"/>
      <c r="G281"/>
      <c r="H281" s="23"/>
      <c r="K281" s="65"/>
      <c r="L281" s="65"/>
      <c r="M281" s="65"/>
      <c r="N281" s="65"/>
    </row>
    <row r="282" spans="1:14" outlineLevel="1" x14ac:dyDescent="0.25">
      <c r="A282" s="25" t="s">
        <v>371</v>
      </c>
      <c r="D282"/>
      <c r="E282"/>
      <c r="F282"/>
      <c r="G282"/>
      <c r="H282" s="23"/>
      <c r="K282" s="65"/>
      <c r="L282" s="65"/>
      <c r="M282" s="65"/>
      <c r="N282" s="65"/>
    </row>
    <row r="283" spans="1:14" outlineLevel="1" x14ac:dyDescent="0.25">
      <c r="A283" s="25" t="s">
        <v>372</v>
      </c>
      <c r="D283"/>
      <c r="E283"/>
      <c r="F283"/>
      <c r="G283"/>
      <c r="H283" s="23"/>
      <c r="K283" s="65"/>
      <c r="L283" s="65"/>
      <c r="M283" s="65"/>
      <c r="N283" s="65"/>
    </row>
    <row r="284" spans="1:14" outlineLevel="1" x14ac:dyDescent="0.25">
      <c r="A284" s="25" t="s">
        <v>373</v>
      </c>
      <c r="D284"/>
      <c r="E284"/>
      <c r="F284"/>
      <c r="G284"/>
      <c r="H284" s="23"/>
      <c r="K284" s="65"/>
      <c r="L284" s="65"/>
      <c r="M284" s="65"/>
      <c r="N284" s="65"/>
    </row>
    <row r="285" spans="1:14" ht="37.5" x14ac:dyDescent="0.25">
      <c r="A285" s="35"/>
      <c r="B285" s="35" t="s">
        <v>374</v>
      </c>
      <c r="C285" s="35" t="s">
        <v>1</v>
      </c>
      <c r="D285" s="35" t="s">
        <v>1</v>
      </c>
      <c r="E285" s="35"/>
      <c r="F285" s="36"/>
      <c r="G285" s="37"/>
      <c r="H285" s="23"/>
      <c r="I285" s="28"/>
      <c r="J285" s="28"/>
      <c r="K285" s="28"/>
      <c r="L285" s="28"/>
      <c r="M285" s="30"/>
    </row>
    <row r="286" spans="1:14" ht="18.75" x14ac:dyDescent="0.25">
      <c r="A286" s="66" t="s">
        <v>375</v>
      </c>
      <c r="B286" s="67"/>
      <c r="C286" s="67"/>
      <c r="D286" s="67"/>
      <c r="E286" s="67"/>
      <c r="F286" s="68"/>
      <c r="G286" s="67"/>
      <c r="H286" s="23"/>
      <c r="I286" s="28"/>
      <c r="J286" s="28"/>
      <c r="K286" s="28"/>
      <c r="L286" s="28"/>
      <c r="M286" s="30"/>
    </row>
    <row r="287" spans="1:14" ht="18.75" x14ac:dyDescent="0.25">
      <c r="A287" s="66" t="s">
        <v>376</v>
      </c>
      <c r="B287" s="67"/>
      <c r="C287" s="67"/>
      <c r="D287" s="67"/>
      <c r="E287" s="67"/>
      <c r="F287" s="68"/>
      <c r="G287" s="67"/>
      <c r="H287" s="23"/>
      <c r="I287" s="28"/>
      <c r="J287" s="28"/>
      <c r="K287" s="28"/>
      <c r="L287" s="28"/>
      <c r="M287" s="30"/>
    </row>
    <row r="288" spans="1:14" x14ac:dyDescent="0.25">
      <c r="A288" s="25" t="s">
        <v>377</v>
      </c>
      <c r="B288" s="39" t="s">
        <v>378</v>
      </c>
      <c r="C288" s="69">
        <f>ROW(B38)</f>
        <v>38</v>
      </c>
      <c r="D288" s="60"/>
      <c r="E288" s="60"/>
      <c r="F288" s="60"/>
      <c r="G288" s="60"/>
      <c r="H288" s="23"/>
      <c r="I288" s="39"/>
      <c r="J288" s="69"/>
      <c r="L288" s="60"/>
      <c r="M288" s="60"/>
      <c r="N288" s="60"/>
    </row>
    <row r="289" spans="1:14" x14ac:dyDescent="0.25">
      <c r="A289" s="25" t="s">
        <v>379</v>
      </c>
      <c r="B289" s="39" t="s">
        <v>380</v>
      </c>
      <c r="C289" s="69">
        <f>ROW(B39)</f>
        <v>39</v>
      </c>
      <c r="E289" s="60"/>
      <c r="F289" s="60"/>
      <c r="H289" s="23"/>
      <c r="I289" s="39"/>
      <c r="J289" s="69"/>
      <c r="L289" s="60"/>
      <c r="M289" s="60"/>
    </row>
    <row r="290" spans="1:14" x14ac:dyDescent="0.25">
      <c r="A290" s="25" t="s">
        <v>381</v>
      </c>
      <c r="B290" s="39" t="s">
        <v>382</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383</v>
      </c>
      <c r="B291" s="39" t="s">
        <v>384</v>
      </c>
      <c r="C291" s="69">
        <f>ROW(B52)</f>
        <v>52</v>
      </c>
      <c r="H291" s="23"/>
      <c r="I291" s="39"/>
      <c r="J291" s="69"/>
    </row>
    <row r="292" spans="1:14" x14ac:dyDescent="0.25">
      <c r="A292" s="25" t="s">
        <v>385</v>
      </c>
      <c r="B292" s="39" t="s">
        <v>386</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387</v>
      </c>
      <c r="B293" s="39" t="s">
        <v>388</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389</v>
      </c>
      <c r="B294" s="39" t="s">
        <v>390</v>
      </c>
      <c r="C294" s="69">
        <f>ROW(B111)</f>
        <v>111</v>
      </c>
      <c r="F294" s="70"/>
      <c r="H294" s="23"/>
      <c r="I294" s="39"/>
      <c r="J294" s="69"/>
      <c r="M294" s="70"/>
    </row>
    <row r="295" spans="1:14" x14ac:dyDescent="0.25">
      <c r="A295" s="25" t="s">
        <v>391</v>
      </c>
      <c r="B295" s="39" t="s">
        <v>392</v>
      </c>
      <c r="C295" s="69">
        <f>ROW(B163)</f>
        <v>163</v>
      </c>
      <c r="E295" s="70"/>
      <c r="F295" s="70"/>
      <c r="H295" s="23"/>
      <c r="I295" s="39"/>
      <c r="J295" s="69"/>
      <c r="L295" s="70"/>
      <c r="M295" s="70"/>
    </row>
    <row r="296" spans="1:14" x14ac:dyDescent="0.25">
      <c r="A296" s="25" t="s">
        <v>393</v>
      </c>
      <c r="B296" s="39" t="s">
        <v>394</v>
      </c>
      <c r="C296" s="69">
        <f>ROW(B137)</f>
        <v>137</v>
      </c>
      <c r="E296" s="70"/>
      <c r="F296" s="70"/>
      <c r="H296" s="23"/>
      <c r="I296" s="39"/>
      <c r="J296" s="69"/>
      <c r="L296" s="70"/>
      <c r="M296" s="70"/>
    </row>
    <row r="297" spans="1:14" ht="30" x14ac:dyDescent="0.25">
      <c r="A297" s="25" t="s">
        <v>395</v>
      </c>
      <c r="B297" s="25" t="s">
        <v>396</v>
      </c>
      <c r="C297" s="69" t="str">
        <f>ROW('C. HTT Harmonised Glossary'!B17)&amp;" for Harmonised Glossary"</f>
        <v>17 for Harmonised Glossary</v>
      </c>
      <c r="E297" s="70"/>
      <c r="H297" s="23"/>
      <c r="J297" s="69"/>
      <c r="L297" s="70"/>
    </row>
    <row r="298" spans="1:14" x14ac:dyDescent="0.25">
      <c r="A298" s="25" t="s">
        <v>397</v>
      </c>
      <c r="B298" s="39" t="s">
        <v>398</v>
      </c>
      <c r="C298" s="69">
        <f>ROW(B65)</f>
        <v>65</v>
      </c>
      <c r="E298" s="70"/>
      <c r="H298" s="23"/>
      <c r="I298" s="39"/>
      <c r="J298" s="69"/>
      <c r="L298" s="70"/>
    </row>
    <row r="299" spans="1:14" x14ac:dyDescent="0.25">
      <c r="A299" s="25" t="s">
        <v>399</v>
      </c>
      <c r="B299" s="39" t="s">
        <v>400</v>
      </c>
      <c r="C299" s="69">
        <f>ROW(B88)</f>
        <v>88</v>
      </c>
      <c r="E299" s="70"/>
      <c r="H299" s="23"/>
      <c r="I299" s="39"/>
      <c r="J299" s="69"/>
      <c r="L299" s="70"/>
    </row>
    <row r="300" spans="1:14" x14ac:dyDescent="0.25">
      <c r="A300" s="25" t="s">
        <v>401</v>
      </c>
      <c r="B300" s="39" t="s">
        <v>402</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403</v>
      </c>
      <c r="B301" s="39"/>
      <c r="C301" s="69"/>
      <c r="D301" s="69"/>
      <c r="E301" s="70"/>
      <c r="H301" s="23"/>
      <c r="I301" s="39"/>
      <c r="J301" s="69"/>
      <c r="K301" s="69"/>
      <c r="L301" s="70"/>
    </row>
    <row r="302" spans="1:14" outlineLevel="1" x14ac:dyDescent="0.25">
      <c r="A302" s="25" t="s">
        <v>404</v>
      </c>
      <c r="B302" s="39"/>
      <c r="C302" s="69"/>
      <c r="D302" s="69"/>
      <c r="E302" s="70"/>
      <c r="H302" s="23"/>
      <c r="I302" s="39"/>
      <c r="J302" s="69"/>
      <c r="K302" s="69"/>
      <c r="L302" s="70"/>
    </row>
    <row r="303" spans="1:14" outlineLevel="1" x14ac:dyDescent="0.25">
      <c r="A303" s="25" t="s">
        <v>405</v>
      </c>
      <c r="B303" s="39"/>
      <c r="C303" s="69"/>
      <c r="D303" s="69"/>
      <c r="E303" s="70"/>
      <c r="H303" s="23"/>
      <c r="I303" s="39"/>
      <c r="J303" s="69"/>
      <c r="K303" s="69"/>
      <c r="L303" s="70"/>
    </row>
    <row r="304" spans="1:14" outlineLevel="1" x14ac:dyDescent="0.25">
      <c r="A304" s="25" t="s">
        <v>406</v>
      </c>
      <c r="B304" s="39"/>
      <c r="C304" s="69"/>
      <c r="D304" s="69"/>
      <c r="E304" s="70"/>
      <c r="H304" s="23"/>
      <c r="I304" s="39"/>
      <c r="J304" s="69"/>
      <c r="K304" s="69"/>
      <c r="L304" s="70"/>
    </row>
    <row r="305" spans="1:14" outlineLevel="1" x14ac:dyDescent="0.25">
      <c r="A305" s="25" t="s">
        <v>407</v>
      </c>
      <c r="B305" s="39"/>
      <c r="C305" s="69"/>
      <c r="D305" s="69"/>
      <c r="E305" s="70"/>
      <c r="H305" s="23"/>
      <c r="I305" s="39"/>
      <c r="J305" s="69"/>
      <c r="K305" s="69"/>
      <c r="L305" s="70"/>
      <c r="N305" s="53"/>
    </row>
    <row r="306" spans="1:14" outlineLevel="1" x14ac:dyDescent="0.25">
      <c r="A306" s="25" t="s">
        <v>408</v>
      </c>
      <c r="B306" s="39"/>
      <c r="C306" s="69"/>
      <c r="D306" s="69"/>
      <c r="E306" s="70"/>
      <c r="H306" s="23"/>
      <c r="I306" s="39"/>
      <c r="J306" s="69"/>
      <c r="K306" s="69"/>
      <c r="L306" s="70"/>
      <c r="N306" s="53"/>
    </row>
    <row r="307" spans="1:14" outlineLevel="1" x14ac:dyDescent="0.25">
      <c r="A307" s="25" t="s">
        <v>409</v>
      </c>
      <c r="B307" s="39"/>
      <c r="C307" s="69"/>
      <c r="D307" s="69"/>
      <c r="E307" s="70"/>
      <c r="H307" s="23"/>
      <c r="I307" s="39"/>
      <c r="J307" s="69"/>
      <c r="K307" s="69"/>
      <c r="L307" s="70"/>
      <c r="N307" s="53"/>
    </row>
    <row r="308" spans="1:14" outlineLevel="1" x14ac:dyDescent="0.25">
      <c r="A308" s="25" t="s">
        <v>410</v>
      </c>
      <c r="B308" s="39"/>
      <c r="C308" s="69"/>
      <c r="D308" s="69"/>
      <c r="E308" s="70"/>
      <c r="H308" s="23"/>
      <c r="I308" s="39"/>
      <c r="J308" s="69"/>
      <c r="K308" s="69"/>
      <c r="L308" s="70"/>
      <c r="N308" s="53"/>
    </row>
    <row r="309" spans="1:14" outlineLevel="1" x14ac:dyDescent="0.25">
      <c r="A309" s="25" t="s">
        <v>411</v>
      </c>
      <c r="B309" s="39"/>
      <c r="C309" s="69"/>
      <c r="D309" s="69"/>
      <c r="E309" s="70"/>
      <c r="H309" s="23"/>
      <c r="I309" s="39"/>
      <c r="J309" s="69"/>
      <c r="K309" s="69"/>
      <c r="L309" s="70"/>
      <c r="N309" s="53"/>
    </row>
    <row r="310" spans="1:14" outlineLevel="1" x14ac:dyDescent="0.25">
      <c r="A310" s="25" t="s">
        <v>412</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413</v>
      </c>
      <c r="C312" s="25" t="s">
        <v>34</v>
      </c>
      <c r="H312" s="23"/>
      <c r="I312" s="47"/>
      <c r="J312" s="69"/>
      <c r="N312" s="53"/>
    </row>
    <row r="313" spans="1:14" outlineLevel="1" x14ac:dyDescent="0.25">
      <c r="A313" s="25" t="s">
        <v>414</v>
      </c>
      <c r="B313" s="47"/>
      <c r="C313" s="69"/>
      <c r="H313" s="23"/>
      <c r="I313" s="47"/>
      <c r="J313" s="69"/>
      <c r="N313" s="53"/>
    </row>
    <row r="314" spans="1:14" outlineLevel="1" x14ac:dyDescent="0.25">
      <c r="A314" s="25" t="s">
        <v>415</v>
      </c>
      <c r="B314" s="47"/>
      <c r="C314" s="69"/>
      <c r="H314" s="23"/>
      <c r="I314" s="47"/>
      <c r="J314" s="69"/>
      <c r="N314" s="53"/>
    </row>
    <row r="315" spans="1:14" outlineLevel="1" x14ac:dyDescent="0.25">
      <c r="A315" s="25" t="s">
        <v>416</v>
      </c>
      <c r="B315" s="47"/>
      <c r="C315" s="69"/>
      <c r="H315" s="23"/>
      <c r="I315" s="47"/>
      <c r="J315" s="69"/>
      <c r="N315" s="53"/>
    </row>
    <row r="316" spans="1:14" outlineLevel="1" x14ac:dyDescent="0.25">
      <c r="A316" s="25" t="s">
        <v>417</v>
      </c>
      <c r="B316" s="47"/>
      <c r="C316" s="69"/>
      <c r="H316" s="23"/>
      <c r="I316" s="47"/>
      <c r="J316" s="69"/>
      <c r="N316" s="53"/>
    </row>
    <row r="317" spans="1:14" outlineLevel="1" x14ac:dyDescent="0.25">
      <c r="A317" s="25" t="s">
        <v>418</v>
      </c>
      <c r="B317" s="47"/>
      <c r="C317" s="69"/>
      <c r="H317" s="23"/>
      <c r="I317" s="47"/>
      <c r="J317" s="69"/>
      <c r="N317" s="53"/>
    </row>
    <row r="318" spans="1:14" outlineLevel="1" x14ac:dyDescent="0.25">
      <c r="A318" s="25" t="s">
        <v>419</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420</v>
      </c>
      <c r="C320" s="43"/>
      <c r="D320" s="43"/>
      <c r="E320" s="45"/>
      <c r="F320" s="46"/>
      <c r="G320" s="46"/>
      <c r="H320" s="23"/>
      <c r="L320" s="23"/>
      <c r="M320" s="23"/>
      <c r="N320" s="53"/>
    </row>
    <row r="321" spans="1:14" outlineLevel="1" x14ac:dyDescent="0.25">
      <c r="A321" s="25" t="s">
        <v>421</v>
      </c>
      <c r="B321" s="39" t="s">
        <v>422</v>
      </c>
      <c r="C321" s="39"/>
      <c r="H321" s="23"/>
      <c r="I321" s="53"/>
      <c r="J321" s="53"/>
      <c r="K321" s="53"/>
      <c r="L321" s="53"/>
      <c r="M321" s="53"/>
      <c r="N321" s="53"/>
    </row>
    <row r="322" spans="1:14" outlineLevel="1" x14ac:dyDescent="0.25">
      <c r="A322" s="25" t="s">
        <v>423</v>
      </c>
      <c r="B322" s="39" t="s">
        <v>424</v>
      </c>
      <c r="C322" s="39"/>
      <c r="H322" s="23"/>
      <c r="I322" s="53"/>
      <c r="J322" s="53"/>
      <c r="K322" s="53"/>
      <c r="L322" s="53"/>
      <c r="M322" s="53"/>
      <c r="N322" s="53"/>
    </row>
    <row r="323" spans="1:14" outlineLevel="1" x14ac:dyDescent="0.25">
      <c r="A323" s="25" t="s">
        <v>425</v>
      </c>
      <c r="B323" s="39" t="s">
        <v>426</v>
      </c>
      <c r="C323" s="39"/>
      <c r="H323" s="23"/>
      <c r="I323" s="53"/>
      <c r="J323" s="53"/>
      <c r="K323" s="53"/>
      <c r="L323" s="53"/>
      <c r="M323" s="53"/>
      <c r="N323" s="53"/>
    </row>
    <row r="324" spans="1:14" outlineLevel="1" x14ac:dyDescent="0.25">
      <c r="A324" s="25" t="s">
        <v>427</v>
      </c>
      <c r="B324" s="39" t="s">
        <v>428</v>
      </c>
      <c r="H324" s="23"/>
      <c r="I324" s="53"/>
      <c r="J324" s="53"/>
      <c r="K324" s="53"/>
      <c r="L324" s="53"/>
      <c r="M324" s="53"/>
      <c r="N324" s="53"/>
    </row>
    <row r="325" spans="1:14" outlineLevel="1" x14ac:dyDescent="0.25">
      <c r="A325" s="25" t="s">
        <v>429</v>
      </c>
      <c r="B325" s="39" t="s">
        <v>430</v>
      </c>
      <c r="H325" s="23"/>
      <c r="I325" s="53"/>
      <c r="J325" s="53"/>
      <c r="K325" s="53"/>
      <c r="L325" s="53"/>
      <c r="M325" s="53"/>
      <c r="N325" s="53"/>
    </row>
    <row r="326" spans="1:14" outlineLevel="1" x14ac:dyDescent="0.25">
      <c r="A326" s="25" t="s">
        <v>431</v>
      </c>
      <c r="B326" s="39" t="s">
        <v>432</v>
      </c>
      <c r="H326" s="23"/>
      <c r="I326" s="53"/>
      <c r="J326" s="53"/>
      <c r="K326" s="53"/>
      <c r="L326" s="53"/>
      <c r="M326" s="53"/>
      <c r="N326" s="53"/>
    </row>
    <row r="327" spans="1:14" outlineLevel="1" x14ac:dyDescent="0.25">
      <c r="A327" s="25" t="s">
        <v>433</v>
      </c>
      <c r="B327" s="39" t="s">
        <v>434</v>
      </c>
      <c r="H327" s="23"/>
      <c r="I327" s="53"/>
      <c r="J327" s="53"/>
      <c r="K327" s="53"/>
      <c r="L327" s="53"/>
      <c r="M327" s="53"/>
      <c r="N327" s="53"/>
    </row>
    <row r="328" spans="1:14" outlineLevel="1" x14ac:dyDescent="0.25">
      <c r="A328" s="25" t="s">
        <v>435</v>
      </c>
      <c r="B328" s="39" t="s">
        <v>436</v>
      </c>
      <c r="H328" s="23"/>
      <c r="I328" s="53"/>
      <c r="J328" s="53"/>
      <c r="K328" s="53"/>
      <c r="L328" s="53"/>
      <c r="M328" s="53"/>
      <c r="N328" s="53"/>
    </row>
    <row r="329" spans="1:14" outlineLevel="1" x14ac:dyDescent="0.25">
      <c r="A329" s="25" t="s">
        <v>437</v>
      </c>
      <c r="B329" s="39" t="s">
        <v>438</v>
      </c>
      <c r="H329" s="23"/>
      <c r="I329" s="53"/>
      <c r="J329" s="53"/>
      <c r="K329" s="53"/>
      <c r="L329" s="53"/>
      <c r="M329" s="53"/>
      <c r="N329" s="53"/>
    </row>
    <row r="330" spans="1:14" outlineLevel="1" x14ac:dyDescent="0.25">
      <c r="A330" s="25" t="s">
        <v>439</v>
      </c>
      <c r="B330" s="52" t="s">
        <v>440</v>
      </c>
      <c r="H330" s="23"/>
      <c r="I330" s="53"/>
      <c r="J330" s="53"/>
      <c r="K330" s="53"/>
      <c r="L330" s="53"/>
      <c r="M330" s="53"/>
      <c r="N330" s="53"/>
    </row>
    <row r="331" spans="1:14" outlineLevel="1" x14ac:dyDescent="0.25">
      <c r="A331" s="25" t="s">
        <v>441</v>
      </c>
      <c r="B331" s="52" t="s">
        <v>440</v>
      </c>
      <c r="H331" s="23"/>
      <c r="I331" s="53"/>
      <c r="J331" s="53"/>
      <c r="K331" s="53"/>
      <c r="L331" s="53"/>
      <c r="M331" s="53"/>
      <c r="N331" s="53"/>
    </row>
    <row r="332" spans="1:14" outlineLevel="1" x14ac:dyDescent="0.25">
      <c r="A332" s="25" t="s">
        <v>442</v>
      </c>
      <c r="B332" s="52" t="s">
        <v>440</v>
      </c>
      <c r="H332" s="23"/>
      <c r="I332" s="53"/>
      <c r="J332" s="53"/>
      <c r="K332" s="53"/>
      <c r="L332" s="53"/>
      <c r="M332" s="53"/>
      <c r="N332" s="53"/>
    </row>
    <row r="333" spans="1:14" outlineLevel="1" x14ac:dyDescent="0.25">
      <c r="A333" s="25" t="s">
        <v>443</v>
      </c>
      <c r="B333" s="52" t="s">
        <v>440</v>
      </c>
      <c r="H333" s="23"/>
      <c r="I333" s="53"/>
      <c r="J333" s="53"/>
      <c r="K333" s="53"/>
      <c r="L333" s="53"/>
      <c r="M333" s="53"/>
      <c r="N333" s="53"/>
    </row>
    <row r="334" spans="1:14" outlineLevel="1" x14ac:dyDescent="0.25">
      <c r="A334" s="25" t="s">
        <v>444</v>
      </c>
      <c r="B334" s="52" t="s">
        <v>440</v>
      </c>
      <c r="H334" s="23"/>
      <c r="I334" s="53"/>
      <c r="J334" s="53"/>
      <c r="K334" s="53"/>
      <c r="L334" s="53"/>
      <c r="M334" s="53"/>
      <c r="N334" s="53"/>
    </row>
    <row r="335" spans="1:14" outlineLevel="1" x14ac:dyDescent="0.25">
      <c r="A335" s="25" t="s">
        <v>445</v>
      </c>
      <c r="B335" s="52" t="s">
        <v>440</v>
      </c>
      <c r="H335" s="23"/>
      <c r="I335" s="53"/>
      <c r="J335" s="53"/>
      <c r="K335" s="53"/>
      <c r="L335" s="53"/>
      <c r="M335" s="53"/>
      <c r="N335" s="53"/>
    </row>
    <row r="336" spans="1:14" outlineLevel="1" x14ac:dyDescent="0.25">
      <c r="A336" s="25" t="s">
        <v>446</v>
      </c>
      <c r="B336" s="52" t="s">
        <v>440</v>
      </c>
      <c r="H336" s="23"/>
      <c r="I336" s="53"/>
      <c r="J336" s="53"/>
      <c r="K336" s="53"/>
      <c r="L336" s="53"/>
      <c r="M336" s="53"/>
      <c r="N336" s="53"/>
    </row>
    <row r="337" spans="1:14" outlineLevel="1" x14ac:dyDescent="0.25">
      <c r="A337" s="25" t="s">
        <v>447</v>
      </c>
      <c r="B337" s="52" t="s">
        <v>440</v>
      </c>
      <c r="H337" s="23"/>
      <c r="I337" s="53"/>
      <c r="J337" s="53"/>
      <c r="K337" s="53"/>
      <c r="L337" s="53"/>
      <c r="M337" s="53"/>
      <c r="N337" s="53"/>
    </row>
    <row r="338" spans="1:14" outlineLevel="1" x14ac:dyDescent="0.25">
      <c r="A338" s="25" t="s">
        <v>448</v>
      </c>
      <c r="B338" s="52" t="s">
        <v>440</v>
      </c>
      <c r="H338" s="23"/>
      <c r="I338" s="53"/>
      <c r="J338" s="53"/>
      <c r="K338" s="53"/>
      <c r="L338" s="53"/>
      <c r="M338" s="53"/>
      <c r="N338" s="53"/>
    </row>
    <row r="339" spans="1:14" outlineLevel="1" x14ac:dyDescent="0.25">
      <c r="A339" s="25" t="s">
        <v>449</v>
      </c>
      <c r="B339" s="52" t="s">
        <v>440</v>
      </c>
      <c r="H339" s="23"/>
      <c r="I339" s="53"/>
      <c r="J339" s="53"/>
      <c r="K339" s="53"/>
      <c r="L339" s="53"/>
      <c r="M339" s="53"/>
      <c r="N339" s="53"/>
    </row>
    <row r="340" spans="1:14" outlineLevel="1" x14ac:dyDescent="0.25">
      <c r="A340" s="25" t="s">
        <v>450</v>
      </c>
      <c r="B340" s="52" t="s">
        <v>440</v>
      </c>
      <c r="H340" s="23"/>
      <c r="I340" s="53"/>
      <c r="J340" s="53"/>
      <c r="K340" s="53"/>
      <c r="L340" s="53"/>
      <c r="M340" s="53"/>
      <c r="N340" s="53"/>
    </row>
    <row r="341" spans="1:14" outlineLevel="1" x14ac:dyDescent="0.25">
      <c r="A341" s="25" t="s">
        <v>451</v>
      </c>
      <c r="B341" s="52" t="s">
        <v>440</v>
      </c>
      <c r="H341" s="23"/>
      <c r="I341" s="53"/>
      <c r="J341" s="53"/>
      <c r="K341" s="53"/>
      <c r="L341" s="53"/>
      <c r="M341" s="53"/>
      <c r="N341" s="53"/>
    </row>
    <row r="342" spans="1:14" outlineLevel="1" x14ac:dyDescent="0.25">
      <c r="A342" s="25" t="s">
        <v>452</v>
      </c>
      <c r="B342" s="52" t="s">
        <v>440</v>
      </c>
      <c r="H342" s="23"/>
      <c r="I342" s="53"/>
      <c r="J342" s="53"/>
      <c r="K342" s="53"/>
      <c r="L342" s="53"/>
      <c r="M342" s="53"/>
      <c r="N342" s="53"/>
    </row>
    <row r="343" spans="1:14" outlineLevel="1" x14ac:dyDescent="0.25">
      <c r="A343" s="25" t="s">
        <v>453</v>
      </c>
      <c r="B343" s="52" t="s">
        <v>440</v>
      </c>
      <c r="H343" s="23"/>
      <c r="I343" s="53"/>
      <c r="J343" s="53"/>
      <c r="K343" s="53"/>
      <c r="L343" s="53"/>
      <c r="M343" s="53"/>
      <c r="N343" s="53"/>
    </row>
    <row r="344" spans="1:14" outlineLevel="1" x14ac:dyDescent="0.25">
      <c r="A344" s="25" t="s">
        <v>454</v>
      </c>
      <c r="B344" s="52" t="s">
        <v>440</v>
      </c>
      <c r="H344" s="23"/>
      <c r="I344" s="53"/>
      <c r="J344" s="53"/>
      <c r="K344" s="53"/>
      <c r="L344" s="53"/>
      <c r="M344" s="53"/>
      <c r="N344" s="53"/>
    </row>
    <row r="345" spans="1:14" outlineLevel="1" x14ac:dyDescent="0.25">
      <c r="A345" s="25" t="s">
        <v>455</v>
      </c>
      <c r="B345" s="52" t="s">
        <v>440</v>
      </c>
      <c r="H345" s="23"/>
      <c r="I345" s="53"/>
      <c r="J345" s="53"/>
      <c r="K345" s="53"/>
      <c r="L345" s="53"/>
      <c r="M345" s="53"/>
      <c r="N345" s="53"/>
    </row>
    <row r="346" spans="1:14" outlineLevel="1" x14ac:dyDescent="0.25">
      <c r="A346" s="25" t="s">
        <v>456</v>
      </c>
      <c r="B346" s="52" t="s">
        <v>440</v>
      </c>
      <c r="H346" s="23"/>
      <c r="I346" s="53"/>
      <c r="J346" s="53"/>
      <c r="K346" s="53"/>
      <c r="L346" s="53"/>
      <c r="M346" s="53"/>
      <c r="N346" s="53"/>
    </row>
    <row r="347" spans="1:14" outlineLevel="1" x14ac:dyDescent="0.25">
      <c r="A347" s="25" t="s">
        <v>457</v>
      </c>
      <c r="B347" s="52" t="s">
        <v>440</v>
      </c>
      <c r="H347" s="23"/>
      <c r="I347" s="53"/>
      <c r="J347" s="53"/>
      <c r="K347" s="53"/>
      <c r="L347" s="53"/>
      <c r="M347" s="53"/>
      <c r="N347" s="53"/>
    </row>
    <row r="348" spans="1:14" outlineLevel="1" x14ac:dyDescent="0.25">
      <c r="A348" s="25" t="s">
        <v>458</v>
      </c>
      <c r="B348" s="52" t="s">
        <v>440</v>
      </c>
      <c r="H348" s="23"/>
      <c r="I348" s="53"/>
      <c r="J348" s="53"/>
      <c r="K348" s="53"/>
      <c r="L348" s="53"/>
      <c r="M348" s="53"/>
      <c r="N348" s="53"/>
    </row>
    <row r="349" spans="1:14" outlineLevel="1" x14ac:dyDescent="0.25">
      <c r="A349" s="25" t="s">
        <v>459</v>
      </c>
      <c r="B349" s="52" t="s">
        <v>440</v>
      </c>
      <c r="H349" s="23"/>
      <c r="I349" s="53"/>
      <c r="J349" s="53"/>
      <c r="K349" s="53"/>
      <c r="L349" s="53"/>
      <c r="M349" s="53"/>
      <c r="N349" s="53"/>
    </row>
    <row r="350" spans="1:14" outlineLevel="1" x14ac:dyDescent="0.25">
      <c r="A350" s="25" t="s">
        <v>460</v>
      </c>
      <c r="B350" s="52" t="s">
        <v>440</v>
      </c>
      <c r="H350" s="23"/>
      <c r="I350" s="53"/>
      <c r="J350" s="53"/>
      <c r="K350" s="53"/>
      <c r="L350" s="53"/>
      <c r="M350" s="53"/>
      <c r="N350" s="53"/>
    </row>
    <row r="351" spans="1:14" outlineLevel="1" x14ac:dyDescent="0.25">
      <c r="A351" s="25" t="s">
        <v>461</v>
      </c>
      <c r="B351" s="52" t="s">
        <v>440</v>
      </c>
      <c r="H351" s="23"/>
      <c r="I351" s="53"/>
      <c r="J351" s="53"/>
      <c r="K351" s="53"/>
      <c r="L351" s="53"/>
      <c r="M351" s="53"/>
      <c r="N351" s="53"/>
    </row>
    <row r="352" spans="1:14" outlineLevel="1" x14ac:dyDescent="0.25">
      <c r="A352" s="25" t="s">
        <v>462</v>
      </c>
      <c r="B352" s="52" t="s">
        <v>440</v>
      </c>
      <c r="H352" s="23"/>
      <c r="I352" s="53"/>
      <c r="J352" s="53"/>
      <c r="K352" s="53"/>
      <c r="L352" s="53"/>
      <c r="M352" s="53"/>
      <c r="N352" s="53"/>
    </row>
    <row r="353" spans="1:14" outlineLevel="1" x14ac:dyDescent="0.25">
      <c r="A353" s="25" t="s">
        <v>463</v>
      </c>
      <c r="B353" s="52" t="s">
        <v>440</v>
      </c>
      <c r="H353" s="23"/>
      <c r="I353" s="53"/>
      <c r="J353" s="53"/>
      <c r="K353" s="53"/>
      <c r="L353" s="53"/>
      <c r="M353" s="53"/>
      <c r="N353" s="53"/>
    </row>
    <row r="354" spans="1:14" outlineLevel="1" x14ac:dyDescent="0.25">
      <c r="A354" s="25" t="s">
        <v>464</v>
      </c>
      <c r="B354" s="52" t="s">
        <v>440</v>
      </c>
      <c r="H354" s="23"/>
      <c r="I354" s="53"/>
      <c r="J354" s="53"/>
      <c r="K354" s="53"/>
      <c r="L354" s="53"/>
      <c r="M354" s="53"/>
      <c r="N354" s="53"/>
    </row>
    <row r="355" spans="1:14" outlineLevel="1" x14ac:dyDescent="0.25">
      <c r="A355" s="25" t="s">
        <v>465</v>
      </c>
      <c r="B355" s="52" t="s">
        <v>440</v>
      </c>
      <c r="H355" s="23"/>
      <c r="I355" s="53"/>
      <c r="J355" s="53"/>
      <c r="K355" s="53"/>
      <c r="L355" s="53"/>
      <c r="M355" s="53"/>
      <c r="N355" s="53"/>
    </row>
    <row r="356" spans="1:14" outlineLevel="1" x14ac:dyDescent="0.25">
      <c r="A356" s="25" t="s">
        <v>466</v>
      </c>
      <c r="B356" s="52" t="s">
        <v>440</v>
      </c>
      <c r="H356" s="23"/>
      <c r="I356" s="53"/>
      <c r="J356" s="53"/>
      <c r="K356" s="53"/>
      <c r="L356" s="53"/>
      <c r="M356" s="53"/>
      <c r="N356" s="53"/>
    </row>
    <row r="357" spans="1:14" outlineLevel="1" x14ac:dyDescent="0.25">
      <c r="A357" s="25" t="s">
        <v>467</v>
      </c>
      <c r="B357" s="52" t="s">
        <v>440</v>
      </c>
      <c r="H357" s="23"/>
      <c r="I357" s="53"/>
      <c r="J357" s="53"/>
      <c r="K357" s="53"/>
      <c r="L357" s="53"/>
      <c r="M357" s="53"/>
      <c r="N357" s="53"/>
    </row>
    <row r="358" spans="1:14" outlineLevel="1" x14ac:dyDescent="0.25">
      <c r="A358" s="25" t="s">
        <v>468</v>
      </c>
      <c r="B358" s="52" t="s">
        <v>440</v>
      </c>
      <c r="H358" s="23"/>
      <c r="I358" s="53"/>
      <c r="J358" s="53"/>
      <c r="K358" s="53"/>
      <c r="L358" s="53"/>
      <c r="M358" s="53"/>
      <c r="N358" s="53"/>
    </row>
    <row r="359" spans="1:14" outlineLevel="1" x14ac:dyDescent="0.25">
      <c r="A359" s="25" t="s">
        <v>469</v>
      </c>
      <c r="B359" s="52" t="s">
        <v>440</v>
      </c>
      <c r="H359" s="23"/>
      <c r="I359" s="53"/>
      <c r="J359" s="53"/>
      <c r="K359" s="53"/>
      <c r="L359" s="53"/>
      <c r="M359" s="53"/>
      <c r="N359" s="53"/>
    </row>
    <row r="360" spans="1:14" outlineLevel="1" x14ac:dyDescent="0.25">
      <c r="A360" s="25" t="s">
        <v>470</v>
      </c>
      <c r="B360" s="52" t="s">
        <v>440</v>
      </c>
      <c r="H360" s="23"/>
      <c r="I360" s="53"/>
      <c r="J360" s="53"/>
      <c r="K360" s="53"/>
      <c r="L360" s="53"/>
      <c r="M360" s="53"/>
      <c r="N360" s="53"/>
    </row>
    <row r="361" spans="1:14" outlineLevel="1" x14ac:dyDescent="0.25">
      <c r="A361" s="25" t="s">
        <v>471</v>
      </c>
      <c r="B361" s="52" t="s">
        <v>440</v>
      </c>
      <c r="H361" s="23"/>
      <c r="I361" s="53"/>
      <c r="J361" s="53"/>
      <c r="K361" s="53"/>
      <c r="L361" s="53"/>
      <c r="M361" s="53"/>
      <c r="N361" s="53"/>
    </row>
    <row r="362" spans="1:14" outlineLevel="1" x14ac:dyDescent="0.25">
      <c r="A362" s="25" t="s">
        <v>472</v>
      </c>
      <c r="B362" s="52" t="s">
        <v>440</v>
      </c>
      <c r="H362" s="23"/>
      <c r="I362" s="53"/>
      <c r="J362" s="53"/>
      <c r="K362" s="53"/>
      <c r="L362" s="53"/>
      <c r="M362" s="53"/>
      <c r="N362" s="53"/>
    </row>
    <row r="363" spans="1:14" outlineLevel="1" x14ac:dyDescent="0.25">
      <c r="A363" s="25" t="s">
        <v>473</v>
      </c>
      <c r="B363" s="52" t="s">
        <v>440</v>
      </c>
      <c r="H363" s="23"/>
      <c r="I363" s="53"/>
      <c r="J363" s="53"/>
      <c r="K363" s="53"/>
      <c r="L363" s="53"/>
      <c r="M363" s="53"/>
      <c r="N363" s="53"/>
    </row>
    <row r="364" spans="1:14" outlineLevel="1" x14ac:dyDescent="0.25">
      <c r="A364" s="25" t="s">
        <v>474</v>
      </c>
      <c r="B364" s="52" t="s">
        <v>440</v>
      </c>
      <c r="H364" s="23"/>
      <c r="I364" s="53"/>
      <c r="J364" s="53"/>
      <c r="K364" s="53"/>
      <c r="L364" s="53"/>
      <c r="M364" s="53"/>
      <c r="N364" s="53"/>
    </row>
    <row r="365" spans="1:14" outlineLevel="1" x14ac:dyDescent="0.25">
      <c r="A365" s="25" t="s">
        <v>475</v>
      </c>
      <c r="B365" s="52" t="s">
        <v>440</v>
      </c>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67" zoomScale="75" zoomScaleNormal="75" workbookViewId="0">
      <selection activeCell="C260" sqref="C260:C262"/>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476</v>
      </c>
      <c r="B1" s="127"/>
      <c r="C1" s="84"/>
      <c r="D1" s="84"/>
      <c r="E1" s="84"/>
      <c r="F1" s="134" t="s">
        <v>1142</v>
      </c>
    </row>
    <row r="2" spans="1:7" ht="15.75" thickBot="1" x14ac:dyDescent="0.3">
      <c r="A2" s="84"/>
      <c r="B2" s="84"/>
      <c r="C2" s="84"/>
      <c r="D2" s="84"/>
      <c r="E2" s="84"/>
      <c r="F2" s="84"/>
    </row>
    <row r="3" spans="1:7" ht="19.5" thickBot="1" x14ac:dyDescent="0.3">
      <c r="A3" s="86"/>
      <c r="B3" s="87" t="s">
        <v>23</v>
      </c>
      <c r="C3" s="88" t="s">
        <v>164</v>
      </c>
      <c r="D3" s="86"/>
      <c r="E3" s="86"/>
      <c r="F3" s="84"/>
      <c r="G3" s="86"/>
    </row>
    <row r="4" spans="1:7" ht="15.75" thickBot="1" x14ac:dyDescent="0.3"/>
    <row r="5" spans="1:7" ht="18.75" x14ac:dyDescent="0.25">
      <c r="A5" s="90"/>
      <c r="B5" s="91" t="s">
        <v>477</v>
      </c>
      <c r="C5" s="90"/>
      <c r="E5" s="92"/>
      <c r="F5" s="92"/>
    </row>
    <row r="6" spans="1:7" x14ac:dyDescent="0.25">
      <c r="B6" s="93" t="s">
        <v>478</v>
      </c>
    </row>
    <row r="7" spans="1:7" x14ac:dyDescent="0.25">
      <c r="B7" s="94" t="s">
        <v>479</v>
      </c>
    </row>
    <row r="8" spans="1:7" ht="15.75" thickBot="1" x14ac:dyDescent="0.3">
      <c r="B8" s="95" t="s">
        <v>480</v>
      </c>
    </row>
    <row r="9" spans="1:7" x14ac:dyDescent="0.25">
      <c r="B9" s="96"/>
    </row>
    <row r="10" spans="1:7" ht="37.5" x14ac:dyDescent="0.25">
      <c r="A10" s="97" t="s">
        <v>32</v>
      </c>
      <c r="B10" s="97" t="s">
        <v>478</v>
      </c>
      <c r="C10" s="98"/>
      <c r="D10" s="98"/>
      <c r="E10" s="98"/>
      <c r="F10" s="98"/>
      <c r="G10" s="99"/>
    </row>
    <row r="11" spans="1:7" ht="15" customHeight="1" x14ac:dyDescent="0.25">
      <c r="A11" s="100"/>
      <c r="B11" s="101" t="s">
        <v>481</v>
      </c>
      <c r="C11" s="100" t="s">
        <v>64</v>
      </c>
      <c r="D11" s="100"/>
      <c r="E11" s="100"/>
      <c r="F11" s="102" t="s">
        <v>482</v>
      </c>
      <c r="G11" s="102"/>
    </row>
    <row r="12" spans="1:7" ht="15.75" x14ac:dyDescent="0.25">
      <c r="A12" s="89" t="s">
        <v>483</v>
      </c>
      <c r="B12" s="89" t="s">
        <v>484</v>
      </c>
      <c r="C12" s="159">
        <v>10364.212796</v>
      </c>
      <c r="F12" s="144">
        <f>IF($C$15=0,"",IF(C12="[for completion]","",C12/$C$15))</f>
        <v>1</v>
      </c>
    </row>
    <row r="13" spans="1:7" x14ac:dyDescent="0.25">
      <c r="A13" s="89" t="s">
        <v>485</v>
      </c>
      <c r="B13" s="89" t="s">
        <v>486</v>
      </c>
      <c r="C13" s="163">
        <v>0</v>
      </c>
      <c r="F13" s="144">
        <f>IF($C$15=0,"",IF(C13="[for completion]","",C13/$C$15))</f>
        <v>0</v>
      </c>
    </row>
    <row r="14" spans="1:7" x14ac:dyDescent="0.25">
      <c r="A14" s="89" t="s">
        <v>487</v>
      </c>
      <c r="B14" s="89" t="s">
        <v>97</v>
      </c>
      <c r="C14" s="163">
        <v>0</v>
      </c>
      <c r="F14" s="144">
        <f>IF($C$15=0,"",IF(C14="[for completion]","",C14/$C$15))</f>
        <v>0</v>
      </c>
    </row>
    <row r="15" spans="1:7" x14ac:dyDescent="0.25">
      <c r="A15" s="89" t="s">
        <v>488</v>
      </c>
      <c r="B15" s="104" t="s">
        <v>99</v>
      </c>
      <c r="C15" s="145">
        <f>SUM(C12:C14)</f>
        <v>10364.212796</v>
      </c>
      <c r="F15" s="123">
        <f>SUM(F12:F14)</f>
        <v>1</v>
      </c>
    </row>
    <row r="16" spans="1:7" outlineLevel="1" x14ac:dyDescent="0.25">
      <c r="A16" s="89" t="s">
        <v>489</v>
      </c>
      <c r="B16" s="106" t="s">
        <v>490</v>
      </c>
      <c r="C16" s="145"/>
      <c r="F16" s="144">
        <f t="shared" ref="F16:F26" si="0">IF($C$15=0,"",IF(C16="[for completion]","",C16/$C$15))</f>
        <v>0</v>
      </c>
    </row>
    <row r="17" spans="1:7" outlineLevel="1" x14ac:dyDescent="0.25">
      <c r="A17" s="89" t="s">
        <v>491</v>
      </c>
      <c r="B17" s="106" t="s">
        <v>980</v>
      </c>
      <c r="C17" s="145"/>
      <c r="F17" s="144">
        <f t="shared" si="0"/>
        <v>0</v>
      </c>
    </row>
    <row r="18" spans="1:7" outlineLevel="1" x14ac:dyDescent="0.25">
      <c r="A18" s="89" t="s">
        <v>492</v>
      </c>
      <c r="B18" s="106" t="s">
        <v>101</v>
      </c>
      <c r="C18" s="145"/>
      <c r="F18" s="144">
        <f t="shared" si="0"/>
        <v>0</v>
      </c>
    </row>
    <row r="19" spans="1:7" outlineLevel="1" x14ac:dyDescent="0.25">
      <c r="A19" s="89" t="s">
        <v>493</v>
      </c>
      <c r="B19" s="106" t="s">
        <v>101</v>
      </c>
      <c r="C19" s="145"/>
      <c r="F19" s="144">
        <f t="shared" si="0"/>
        <v>0</v>
      </c>
    </row>
    <row r="20" spans="1:7" outlineLevel="1" x14ac:dyDescent="0.25">
      <c r="A20" s="89" t="s">
        <v>494</v>
      </c>
      <c r="B20" s="106" t="s">
        <v>101</v>
      </c>
      <c r="C20" s="145"/>
      <c r="F20" s="144">
        <f t="shared" si="0"/>
        <v>0</v>
      </c>
    </row>
    <row r="21" spans="1:7" outlineLevel="1" x14ac:dyDescent="0.25">
      <c r="A21" s="89" t="s">
        <v>495</v>
      </c>
      <c r="B21" s="106" t="s">
        <v>101</v>
      </c>
      <c r="C21" s="145"/>
      <c r="F21" s="144">
        <f t="shared" si="0"/>
        <v>0</v>
      </c>
    </row>
    <row r="22" spans="1:7" outlineLevel="1" x14ac:dyDescent="0.25">
      <c r="A22" s="89" t="s">
        <v>496</v>
      </c>
      <c r="B22" s="106" t="s">
        <v>101</v>
      </c>
      <c r="C22" s="145"/>
      <c r="F22" s="144">
        <f t="shared" si="0"/>
        <v>0</v>
      </c>
    </row>
    <row r="23" spans="1:7" outlineLevel="1" x14ac:dyDescent="0.25">
      <c r="A23" s="89" t="s">
        <v>497</v>
      </c>
      <c r="B23" s="106" t="s">
        <v>101</v>
      </c>
      <c r="C23" s="145"/>
      <c r="F23" s="144">
        <f t="shared" si="0"/>
        <v>0</v>
      </c>
    </row>
    <row r="24" spans="1:7" outlineLevel="1" x14ac:dyDescent="0.25">
      <c r="A24" s="89" t="s">
        <v>498</v>
      </c>
      <c r="B24" s="106" t="s">
        <v>101</v>
      </c>
      <c r="C24" s="145"/>
      <c r="F24" s="144">
        <f t="shared" si="0"/>
        <v>0</v>
      </c>
    </row>
    <row r="25" spans="1:7" outlineLevel="1" x14ac:dyDescent="0.25">
      <c r="A25" s="89" t="s">
        <v>499</v>
      </c>
      <c r="B25" s="106" t="s">
        <v>101</v>
      </c>
      <c r="C25" s="145"/>
      <c r="F25" s="144">
        <f t="shared" si="0"/>
        <v>0</v>
      </c>
    </row>
    <row r="26" spans="1:7" outlineLevel="1" x14ac:dyDescent="0.25">
      <c r="A26" s="89" t="s">
        <v>500</v>
      </c>
      <c r="B26" s="106" t="s">
        <v>101</v>
      </c>
      <c r="C26" s="146"/>
      <c r="D26" s="85"/>
      <c r="E26" s="85"/>
      <c r="F26" s="144">
        <f t="shared" si="0"/>
        <v>0</v>
      </c>
    </row>
    <row r="27" spans="1:7" ht="15" customHeight="1" x14ac:dyDescent="0.25">
      <c r="A27" s="100"/>
      <c r="B27" s="101" t="s">
        <v>501</v>
      </c>
      <c r="C27" s="100" t="s">
        <v>502</v>
      </c>
      <c r="D27" s="100" t="s">
        <v>503</v>
      </c>
      <c r="E27" s="107"/>
      <c r="F27" s="100" t="s">
        <v>504</v>
      </c>
      <c r="G27" s="102"/>
    </row>
    <row r="28" spans="1:7" x14ac:dyDescent="0.25">
      <c r="A28" s="89" t="s">
        <v>505</v>
      </c>
      <c r="B28" s="89" t="s">
        <v>506</v>
      </c>
      <c r="C28" s="148">
        <v>186483</v>
      </c>
      <c r="D28" s="89">
        <v>0</v>
      </c>
      <c r="F28" s="148">
        <f>+SUM(C28:D28)</f>
        <v>186483</v>
      </c>
    </row>
    <row r="29" spans="1:7" outlineLevel="1" x14ac:dyDescent="0.25">
      <c r="A29" s="89" t="s">
        <v>507</v>
      </c>
      <c r="B29" s="108" t="s">
        <v>508</v>
      </c>
    </row>
    <row r="30" spans="1:7" outlineLevel="1" x14ac:dyDescent="0.25">
      <c r="A30" s="89" t="s">
        <v>509</v>
      </c>
      <c r="B30" s="108" t="s">
        <v>510</v>
      </c>
    </row>
    <row r="31" spans="1:7" outlineLevel="1" x14ac:dyDescent="0.25">
      <c r="A31" s="89" t="s">
        <v>511</v>
      </c>
      <c r="B31" s="108"/>
    </row>
    <row r="32" spans="1:7" outlineLevel="1" x14ac:dyDescent="0.25">
      <c r="A32" s="89" t="s">
        <v>512</v>
      </c>
      <c r="B32" s="108"/>
    </row>
    <row r="33" spans="1:7" outlineLevel="1" x14ac:dyDescent="0.25">
      <c r="A33" s="89" t="s">
        <v>1147</v>
      </c>
      <c r="B33" s="108"/>
    </row>
    <row r="34" spans="1:7" outlineLevel="1" x14ac:dyDescent="0.25">
      <c r="A34" s="89" t="s">
        <v>1148</v>
      </c>
      <c r="B34" s="108"/>
    </row>
    <row r="35" spans="1:7" ht="15" customHeight="1" x14ac:dyDescent="0.25">
      <c r="A35" s="100"/>
      <c r="B35" s="101" t="s">
        <v>513</v>
      </c>
      <c r="C35" s="100" t="s">
        <v>514</v>
      </c>
      <c r="D35" s="100" t="s">
        <v>515</v>
      </c>
      <c r="E35" s="107"/>
      <c r="F35" s="102" t="s">
        <v>482</v>
      </c>
      <c r="G35" s="102"/>
    </row>
    <row r="36" spans="1:7" x14ac:dyDescent="0.25">
      <c r="A36" s="89" t="s">
        <v>516</v>
      </c>
      <c r="B36" s="89" t="s">
        <v>517</v>
      </c>
      <c r="C36" s="164">
        <v>1.9246224370941601E-3</v>
      </c>
      <c r="D36" s="123">
        <v>0</v>
      </c>
      <c r="E36" s="147"/>
      <c r="F36" s="164">
        <f>+C36</f>
        <v>1.9246224370941601E-3</v>
      </c>
    </row>
    <row r="37" spans="1:7" outlineLevel="1" x14ac:dyDescent="0.25">
      <c r="A37" s="89" t="s">
        <v>518</v>
      </c>
      <c r="C37" s="123"/>
      <c r="D37" s="123"/>
      <c r="E37" s="147"/>
      <c r="F37" s="123"/>
    </row>
    <row r="38" spans="1:7" outlineLevel="1" x14ac:dyDescent="0.25">
      <c r="A38" s="89" t="s">
        <v>519</v>
      </c>
      <c r="C38" s="123"/>
      <c r="D38" s="123"/>
      <c r="E38" s="147"/>
      <c r="F38" s="123"/>
    </row>
    <row r="39" spans="1:7" outlineLevel="1" x14ac:dyDescent="0.25">
      <c r="A39" s="89" t="s">
        <v>520</v>
      </c>
      <c r="C39" s="123"/>
      <c r="D39" s="123"/>
      <c r="E39" s="147"/>
      <c r="F39" s="123"/>
    </row>
    <row r="40" spans="1:7" outlineLevel="1" x14ac:dyDescent="0.25">
      <c r="A40" s="89" t="s">
        <v>521</v>
      </c>
      <c r="C40" s="123"/>
      <c r="D40" s="123"/>
      <c r="E40" s="147"/>
      <c r="F40" s="123"/>
    </row>
    <row r="41" spans="1:7" outlineLevel="1" x14ac:dyDescent="0.25">
      <c r="A41" s="89" t="s">
        <v>522</v>
      </c>
      <c r="C41" s="123"/>
      <c r="D41" s="123"/>
      <c r="E41" s="147"/>
      <c r="F41" s="123"/>
    </row>
    <row r="42" spans="1:7" outlineLevel="1" x14ac:dyDescent="0.25">
      <c r="A42" s="89" t="s">
        <v>523</v>
      </c>
      <c r="C42" s="123"/>
      <c r="D42" s="123"/>
      <c r="E42" s="147"/>
      <c r="F42" s="123"/>
    </row>
    <row r="43" spans="1:7" ht="15" customHeight="1" x14ac:dyDescent="0.25">
      <c r="A43" s="100"/>
      <c r="B43" s="101" t="s">
        <v>524</v>
      </c>
      <c r="C43" s="100" t="s">
        <v>514</v>
      </c>
      <c r="D43" s="100" t="s">
        <v>515</v>
      </c>
      <c r="E43" s="107"/>
      <c r="F43" s="102" t="s">
        <v>482</v>
      </c>
      <c r="G43" s="102"/>
    </row>
    <row r="44" spans="1:7" x14ac:dyDescent="0.25">
      <c r="A44" s="89" t="s">
        <v>525</v>
      </c>
      <c r="B44" s="109" t="s">
        <v>526</v>
      </c>
      <c r="C44" s="122">
        <f>SUM(C45:C72)</f>
        <v>1</v>
      </c>
      <c r="D44" s="122">
        <f>SUM(D45:D72)</f>
        <v>0</v>
      </c>
      <c r="E44" s="123"/>
      <c r="F44" s="122">
        <f>SUM(F45:F72)</f>
        <v>1</v>
      </c>
      <c r="G44" s="89"/>
    </row>
    <row r="45" spans="1:7" x14ac:dyDescent="0.25">
      <c r="A45" s="89" t="s">
        <v>527</v>
      </c>
      <c r="B45" s="89" t="s">
        <v>528</v>
      </c>
      <c r="C45" s="164">
        <v>0</v>
      </c>
      <c r="D45" s="164">
        <v>0</v>
      </c>
      <c r="E45" s="123"/>
      <c r="F45" s="164">
        <v>0</v>
      </c>
      <c r="G45" s="89"/>
    </row>
    <row r="46" spans="1:7" x14ac:dyDescent="0.25">
      <c r="A46" s="89" t="s">
        <v>529</v>
      </c>
      <c r="B46" s="89" t="s">
        <v>530</v>
      </c>
      <c r="C46" s="164">
        <v>0</v>
      </c>
      <c r="D46" s="164">
        <v>0</v>
      </c>
      <c r="E46" s="123"/>
      <c r="F46" s="164">
        <v>0</v>
      </c>
      <c r="G46" s="89"/>
    </row>
    <row r="47" spans="1:7" x14ac:dyDescent="0.25">
      <c r="A47" s="89" t="s">
        <v>531</v>
      </c>
      <c r="B47" s="89" t="s">
        <v>532</v>
      </c>
      <c r="C47" s="164">
        <v>0</v>
      </c>
      <c r="D47" s="164">
        <v>0</v>
      </c>
      <c r="E47" s="123"/>
      <c r="F47" s="164">
        <v>0</v>
      </c>
      <c r="G47" s="89"/>
    </row>
    <row r="48" spans="1:7" x14ac:dyDescent="0.25">
      <c r="A48" s="89" t="s">
        <v>533</v>
      </c>
      <c r="B48" s="89" t="s">
        <v>534</v>
      </c>
      <c r="C48" s="164">
        <v>0</v>
      </c>
      <c r="D48" s="164">
        <v>0</v>
      </c>
      <c r="E48" s="123"/>
      <c r="F48" s="164">
        <v>0</v>
      </c>
      <c r="G48" s="89"/>
    </row>
    <row r="49" spans="1:7" x14ac:dyDescent="0.25">
      <c r="A49" s="89" t="s">
        <v>535</v>
      </c>
      <c r="B49" s="89" t="s">
        <v>536</v>
      </c>
      <c r="C49" s="164">
        <v>0</v>
      </c>
      <c r="D49" s="164">
        <v>0</v>
      </c>
      <c r="E49" s="123"/>
      <c r="F49" s="164">
        <v>0</v>
      </c>
      <c r="G49" s="89"/>
    </row>
    <row r="50" spans="1:7" x14ac:dyDescent="0.25">
      <c r="A50" s="89" t="s">
        <v>537</v>
      </c>
      <c r="B50" s="89" t="s">
        <v>538</v>
      </c>
      <c r="C50" s="164">
        <v>0</v>
      </c>
      <c r="D50" s="164">
        <v>0</v>
      </c>
      <c r="E50" s="123"/>
      <c r="F50" s="164">
        <v>0</v>
      </c>
      <c r="G50" s="89"/>
    </row>
    <row r="51" spans="1:7" x14ac:dyDescent="0.25">
      <c r="A51" s="89" t="s">
        <v>539</v>
      </c>
      <c r="B51" s="89" t="s">
        <v>540</v>
      </c>
      <c r="C51" s="164">
        <v>0</v>
      </c>
      <c r="D51" s="164">
        <v>0</v>
      </c>
      <c r="E51" s="123"/>
      <c r="F51" s="164">
        <v>0</v>
      </c>
      <c r="G51" s="89"/>
    </row>
    <row r="52" spans="1:7" x14ac:dyDescent="0.25">
      <c r="A52" s="89" t="s">
        <v>541</v>
      </c>
      <c r="B52" s="89" t="s">
        <v>542</v>
      </c>
      <c r="C52" s="164">
        <v>0</v>
      </c>
      <c r="D52" s="164">
        <v>0</v>
      </c>
      <c r="E52" s="123"/>
      <c r="F52" s="164">
        <v>0</v>
      </c>
      <c r="G52" s="89"/>
    </row>
    <row r="53" spans="1:7" x14ac:dyDescent="0.25">
      <c r="A53" s="89" t="s">
        <v>543</v>
      </c>
      <c r="B53" s="89" t="s">
        <v>544</v>
      </c>
      <c r="C53" s="164">
        <v>0</v>
      </c>
      <c r="D53" s="164">
        <v>0</v>
      </c>
      <c r="E53" s="123"/>
      <c r="F53" s="164">
        <v>0</v>
      </c>
      <c r="G53" s="89"/>
    </row>
    <row r="54" spans="1:7" x14ac:dyDescent="0.25">
      <c r="A54" s="89" t="s">
        <v>545</v>
      </c>
      <c r="B54" s="89" t="s">
        <v>546</v>
      </c>
      <c r="C54" s="164">
        <v>0</v>
      </c>
      <c r="D54" s="164">
        <v>0</v>
      </c>
      <c r="E54" s="123"/>
      <c r="F54" s="164">
        <v>0</v>
      </c>
      <c r="G54" s="89"/>
    </row>
    <row r="55" spans="1:7" x14ac:dyDescent="0.25">
      <c r="A55" s="89" t="s">
        <v>547</v>
      </c>
      <c r="B55" s="89" t="s">
        <v>548</v>
      </c>
      <c r="C55" s="164">
        <v>0</v>
      </c>
      <c r="D55" s="164">
        <v>0</v>
      </c>
      <c r="E55" s="123"/>
      <c r="F55" s="164">
        <v>0</v>
      </c>
      <c r="G55" s="89"/>
    </row>
    <row r="56" spans="1:7" x14ac:dyDescent="0.25">
      <c r="A56" s="89" t="s">
        <v>549</v>
      </c>
      <c r="B56" s="89" t="s">
        <v>550</v>
      </c>
      <c r="C56" s="164">
        <v>0</v>
      </c>
      <c r="D56" s="164">
        <v>0</v>
      </c>
      <c r="E56" s="123"/>
      <c r="F56" s="164">
        <v>0</v>
      </c>
      <c r="G56" s="89"/>
    </row>
    <row r="57" spans="1:7" x14ac:dyDescent="0.25">
      <c r="A57" s="89" t="s">
        <v>551</v>
      </c>
      <c r="B57" s="89" t="s">
        <v>552</v>
      </c>
      <c r="C57" s="164">
        <v>0</v>
      </c>
      <c r="D57" s="164">
        <v>0</v>
      </c>
      <c r="E57" s="123"/>
      <c r="F57" s="164">
        <v>0</v>
      </c>
      <c r="G57" s="89"/>
    </row>
    <row r="58" spans="1:7" x14ac:dyDescent="0.25">
      <c r="A58" s="89" t="s">
        <v>553</v>
      </c>
      <c r="B58" s="89" t="s">
        <v>554</v>
      </c>
      <c r="C58" s="164">
        <v>0</v>
      </c>
      <c r="D58" s="164">
        <v>0</v>
      </c>
      <c r="E58" s="123"/>
      <c r="F58" s="164">
        <v>0</v>
      </c>
      <c r="G58" s="89"/>
    </row>
    <row r="59" spans="1:7" x14ac:dyDescent="0.25">
      <c r="A59" s="89" t="s">
        <v>555</v>
      </c>
      <c r="B59" s="89" t="s">
        <v>556</v>
      </c>
      <c r="C59" s="164">
        <v>0</v>
      </c>
      <c r="D59" s="164">
        <v>0</v>
      </c>
      <c r="E59" s="123"/>
      <c r="F59" s="164">
        <v>0</v>
      </c>
      <c r="G59" s="89"/>
    </row>
    <row r="60" spans="1:7" x14ac:dyDescent="0.25">
      <c r="A60" s="89" t="s">
        <v>557</v>
      </c>
      <c r="B60" s="89" t="s">
        <v>3</v>
      </c>
      <c r="C60" s="164">
        <v>0</v>
      </c>
      <c r="D60" s="164">
        <v>0</v>
      </c>
      <c r="E60" s="123"/>
      <c r="F60" s="164">
        <v>0</v>
      </c>
      <c r="G60" s="89"/>
    </row>
    <row r="61" spans="1:7" x14ac:dyDescent="0.25">
      <c r="A61" s="89" t="s">
        <v>558</v>
      </c>
      <c r="B61" s="89" t="s">
        <v>559</v>
      </c>
      <c r="C61" s="164">
        <v>0</v>
      </c>
      <c r="D61" s="164">
        <v>0</v>
      </c>
      <c r="E61" s="123"/>
      <c r="F61" s="164">
        <v>0</v>
      </c>
      <c r="G61" s="89"/>
    </row>
    <row r="62" spans="1:7" x14ac:dyDescent="0.25">
      <c r="A62" s="89" t="s">
        <v>560</v>
      </c>
      <c r="B62" s="89" t="s">
        <v>561</v>
      </c>
      <c r="C62" s="164">
        <v>0</v>
      </c>
      <c r="D62" s="164">
        <v>0</v>
      </c>
      <c r="E62" s="123"/>
      <c r="F62" s="164">
        <v>0</v>
      </c>
      <c r="G62" s="89"/>
    </row>
    <row r="63" spans="1:7" x14ac:dyDescent="0.25">
      <c r="A63" s="89" t="s">
        <v>562</v>
      </c>
      <c r="B63" s="89" t="s">
        <v>563</v>
      </c>
      <c r="C63" s="164">
        <v>0</v>
      </c>
      <c r="D63" s="164">
        <v>0</v>
      </c>
      <c r="E63" s="123"/>
      <c r="F63" s="164">
        <v>0</v>
      </c>
      <c r="G63" s="89"/>
    </row>
    <row r="64" spans="1:7" x14ac:dyDescent="0.25">
      <c r="A64" s="89" t="s">
        <v>564</v>
      </c>
      <c r="B64" s="89" t="s">
        <v>565</v>
      </c>
      <c r="C64" s="164">
        <v>0</v>
      </c>
      <c r="D64" s="164">
        <v>0</v>
      </c>
      <c r="E64" s="123"/>
      <c r="F64" s="164">
        <v>0</v>
      </c>
      <c r="G64" s="89"/>
    </row>
    <row r="65" spans="1:7" x14ac:dyDescent="0.25">
      <c r="A65" s="89" t="s">
        <v>566</v>
      </c>
      <c r="B65" s="89" t="s">
        <v>567</v>
      </c>
      <c r="C65" s="164">
        <v>0</v>
      </c>
      <c r="D65" s="164">
        <v>0</v>
      </c>
      <c r="E65" s="123"/>
      <c r="F65" s="164">
        <v>0</v>
      </c>
      <c r="G65" s="89"/>
    </row>
    <row r="66" spans="1:7" x14ac:dyDescent="0.25">
      <c r="A66" s="89" t="s">
        <v>568</v>
      </c>
      <c r="B66" s="89" t="s">
        <v>569</v>
      </c>
      <c r="C66" s="164">
        <v>1</v>
      </c>
      <c r="D66" s="164">
        <v>0</v>
      </c>
      <c r="E66" s="123"/>
      <c r="F66" s="164">
        <v>1</v>
      </c>
      <c r="G66" s="89"/>
    </row>
    <row r="67" spans="1:7" x14ac:dyDescent="0.25">
      <c r="A67" s="89" t="s">
        <v>570</v>
      </c>
      <c r="B67" s="89" t="s">
        <v>571</v>
      </c>
      <c r="C67" s="164">
        <v>0</v>
      </c>
      <c r="D67" s="164">
        <v>0</v>
      </c>
      <c r="E67" s="123"/>
      <c r="F67" s="164">
        <v>0</v>
      </c>
      <c r="G67" s="89"/>
    </row>
    <row r="68" spans="1:7" x14ac:dyDescent="0.25">
      <c r="A68" s="89" t="s">
        <v>572</v>
      </c>
      <c r="B68" s="89" t="s">
        <v>573</v>
      </c>
      <c r="C68" s="164">
        <v>0</v>
      </c>
      <c r="D68" s="164">
        <v>0</v>
      </c>
      <c r="E68" s="123"/>
      <c r="F68" s="164">
        <v>0</v>
      </c>
      <c r="G68" s="89"/>
    </row>
    <row r="69" spans="1:7" x14ac:dyDescent="0.25">
      <c r="A69" s="89" t="s">
        <v>574</v>
      </c>
      <c r="B69" s="89" t="s">
        <v>575</v>
      </c>
      <c r="C69" s="164">
        <v>0</v>
      </c>
      <c r="D69" s="164">
        <v>0</v>
      </c>
      <c r="E69" s="123"/>
      <c r="F69" s="164">
        <v>0</v>
      </c>
      <c r="G69" s="89"/>
    </row>
    <row r="70" spans="1:7" x14ac:dyDescent="0.25">
      <c r="A70" s="89" t="s">
        <v>576</v>
      </c>
      <c r="B70" s="89" t="s">
        <v>577</v>
      </c>
      <c r="C70" s="164">
        <v>0</v>
      </c>
      <c r="D70" s="164">
        <v>0</v>
      </c>
      <c r="E70" s="123"/>
      <c r="F70" s="164">
        <v>0</v>
      </c>
      <c r="G70" s="89"/>
    </row>
    <row r="71" spans="1:7" x14ac:dyDescent="0.25">
      <c r="A71" s="89" t="s">
        <v>578</v>
      </c>
      <c r="B71" s="89" t="s">
        <v>6</v>
      </c>
      <c r="C71" s="164">
        <v>0</v>
      </c>
      <c r="D71" s="164">
        <v>0</v>
      </c>
      <c r="E71" s="123"/>
      <c r="F71" s="164">
        <v>0</v>
      </c>
      <c r="G71" s="89"/>
    </row>
    <row r="72" spans="1:7" x14ac:dyDescent="0.25">
      <c r="A72" s="89" t="s">
        <v>579</v>
      </c>
      <c r="B72" s="89" t="s">
        <v>580</v>
      </c>
      <c r="C72" s="164">
        <v>0</v>
      </c>
      <c r="D72" s="164">
        <v>0</v>
      </c>
      <c r="E72" s="123"/>
      <c r="F72" s="164">
        <v>0</v>
      </c>
      <c r="G72" s="89"/>
    </row>
    <row r="73" spans="1:7" x14ac:dyDescent="0.25">
      <c r="A73" s="89" t="s">
        <v>581</v>
      </c>
      <c r="B73" s="109" t="s">
        <v>269</v>
      </c>
      <c r="C73" s="122">
        <f>SUM(C74:C76)</f>
        <v>0</v>
      </c>
      <c r="D73" s="122">
        <f>SUM(D74:D76)</f>
        <v>0</v>
      </c>
      <c r="E73" s="123"/>
      <c r="F73" s="122">
        <f>SUM(F74:F76)</f>
        <v>0</v>
      </c>
      <c r="G73" s="89"/>
    </row>
    <row r="74" spans="1:7" x14ac:dyDescent="0.25">
      <c r="A74" s="89" t="s">
        <v>582</v>
      </c>
      <c r="B74" s="89" t="s">
        <v>583</v>
      </c>
      <c r="C74" s="164">
        <v>0</v>
      </c>
      <c r="D74" s="164">
        <v>0</v>
      </c>
      <c r="E74" s="123"/>
      <c r="F74" s="164">
        <v>0</v>
      </c>
      <c r="G74" s="89"/>
    </row>
    <row r="75" spans="1:7" x14ac:dyDescent="0.25">
      <c r="A75" s="89" t="s">
        <v>584</v>
      </c>
      <c r="B75" s="89" t="s">
        <v>585</v>
      </c>
      <c r="C75" s="164">
        <v>0</v>
      </c>
      <c r="D75" s="164">
        <v>0</v>
      </c>
      <c r="E75" s="123"/>
      <c r="F75" s="164">
        <v>0</v>
      </c>
      <c r="G75" s="89"/>
    </row>
    <row r="76" spans="1:7" x14ac:dyDescent="0.25">
      <c r="A76" s="89" t="s">
        <v>1126</v>
      </c>
      <c r="B76" s="89" t="s">
        <v>2</v>
      </c>
      <c r="C76" s="164">
        <v>0</v>
      </c>
      <c r="D76" s="164">
        <v>0</v>
      </c>
      <c r="E76" s="123"/>
      <c r="F76" s="164">
        <v>0</v>
      </c>
      <c r="G76" s="89"/>
    </row>
    <row r="77" spans="1:7" x14ac:dyDescent="0.25">
      <c r="A77" s="89" t="s">
        <v>586</v>
      </c>
      <c r="B77" s="109" t="s">
        <v>97</v>
      </c>
      <c r="C77" s="122">
        <f>SUM(C78:C87)</f>
        <v>0</v>
      </c>
      <c r="D77" s="122">
        <f>SUM(D78:D87)</f>
        <v>0</v>
      </c>
      <c r="E77" s="123"/>
      <c r="F77" s="122">
        <f>SUM(F78:F87)</f>
        <v>0</v>
      </c>
      <c r="G77" s="89"/>
    </row>
    <row r="78" spans="1:7" x14ac:dyDescent="0.25">
      <c r="A78" s="89" t="s">
        <v>587</v>
      </c>
      <c r="B78" s="110" t="s">
        <v>271</v>
      </c>
      <c r="C78" s="164">
        <v>0</v>
      </c>
      <c r="D78" s="164">
        <v>0</v>
      </c>
      <c r="E78" s="123"/>
      <c r="F78" s="164">
        <v>0</v>
      </c>
      <c r="G78" s="89"/>
    </row>
    <row r="79" spans="1:7" x14ac:dyDescent="0.25">
      <c r="A79" s="89" t="s">
        <v>588</v>
      </c>
      <c r="B79" s="110" t="s">
        <v>273</v>
      </c>
      <c r="C79" s="164">
        <v>0</v>
      </c>
      <c r="D79" s="164">
        <v>0</v>
      </c>
      <c r="E79" s="123"/>
      <c r="F79" s="164">
        <v>0</v>
      </c>
      <c r="G79" s="89"/>
    </row>
    <row r="80" spans="1:7" x14ac:dyDescent="0.25">
      <c r="A80" s="89" t="s">
        <v>589</v>
      </c>
      <c r="B80" s="110" t="s">
        <v>275</v>
      </c>
      <c r="C80" s="164">
        <v>0</v>
      </c>
      <c r="D80" s="164">
        <v>0</v>
      </c>
      <c r="E80" s="123"/>
      <c r="F80" s="164">
        <v>0</v>
      </c>
      <c r="G80" s="89"/>
    </row>
    <row r="81" spans="1:7" x14ac:dyDescent="0.25">
      <c r="A81" s="89" t="s">
        <v>590</v>
      </c>
      <c r="B81" s="110" t="s">
        <v>12</v>
      </c>
      <c r="C81" s="164">
        <v>0</v>
      </c>
      <c r="D81" s="164">
        <v>0</v>
      </c>
      <c r="E81" s="123"/>
      <c r="F81" s="164">
        <v>0</v>
      </c>
      <c r="G81" s="89"/>
    </row>
    <row r="82" spans="1:7" x14ac:dyDescent="0.25">
      <c r="A82" s="89" t="s">
        <v>591</v>
      </c>
      <c r="B82" s="110" t="s">
        <v>278</v>
      </c>
      <c r="C82" s="164">
        <v>0</v>
      </c>
      <c r="D82" s="164">
        <v>0</v>
      </c>
      <c r="E82" s="123"/>
      <c r="F82" s="164">
        <v>0</v>
      </c>
      <c r="G82" s="89"/>
    </row>
    <row r="83" spans="1:7" x14ac:dyDescent="0.25">
      <c r="A83" s="89" t="s">
        <v>592</v>
      </c>
      <c r="B83" s="110" t="s">
        <v>280</v>
      </c>
      <c r="C83" s="164">
        <v>0</v>
      </c>
      <c r="D83" s="164">
        <v>0</v>
      </c>
      <c r="E83" s="123"/>
      <c r="F83" s="164">
        <v>0</v>
      </c>
      <c r="G83" s="89"/>
    </row>
    <row r="84" spans="1:7" x14ac:dyDescent="0.25">
      <c r="A84" s="89" t="s">
        <v>593</v>
      </c>
      <c r="B84" s="110" t="s">
        <v>282</v>
      </c>
      <c r="C84" s="164">
        <v>0</v>
      </c>
      <c r="D84" s="164">
        <v>0</v>
      </c>
      <c r="E84" s="123"/>
      <c r="F84" s="164">
        <v>0</v>
      </c>
      <c r="G84" s="89"/>
    </row>
    <row r="85" spans="1:7" x14ac:dyDescent="0.25">
      <c r="A85" s="89" t="s">
        <v>594</v>
      </c>
      <c r="B85" s="110" t="s">
        <v>284</v>
      </c>
      <c r="C85" s="164">
        <v>0</v>
      </c>
      <c r="D85" s="164">
        <v>0</v>
      </c>
      <c r="E85" s="123"/>
      <c r="F85" s="164">
        <v>0</v>
      </c>
      <c r="G85" s="89"/>
    </row>
    <row r="86" spans="1:7" x14ac:dyDescent="0.25">
      <c r="A86" s="89" t="s">
        <v>595</v>
      </c>
      <c r="B86" s="110" t="s">
        <v>286</v>
      </c>
      <c r="C86" s="164">
        <v>0</v>
      </c>
      <c r="D86" s="164">
        <v>0</v>
      </c>
      <c r="E86" s="123"/>
      <c r="F86" s="164">
        <v>0</v>
      </c>
      <c r="G86" s="89"/>
    </row>
    <row r="87" spans="1:7" x14ac:dyDescent="0.25">
      <c r="A87" s="89" t="s">
        <v>596</v>
      </c>
      <c r="B87" s="110" t="s">
        <v>97</v>
      </c>
      <c r="C87" s="164">
        <v>0</v>
      </c>
      <c r="D87" s="164">
        <v>0</v>
      </c>
      <c r="E87" s="123"/>
      <c r="F87" s="164">
        <v>0</v>
      </c>
      <c r="G87" s="89"/>
    </row>
    <row r="88" spans="1:7" outlineLevel="1" x14ac:dyDescent="0.25">
      <c r="A88" s="89" t="s">
        <v>597</v>
      </c>
      <c r="B88" s="106" t="s">
        <v>101</v>
      </c>
      <c r="C88" s="123"/>
      <c r="D88" s="123"/>
      <c r="E88" s="123"/>
      <c r="F88" s="123"/>
      <c r="G88" s="89"/>
    </row>
    <row r="89" spans="1:7" outlineLevel="1" x14ac:dyDescent="0.25">
      <c r="A89" s="89" t="s">
        <v>598</v>
      </c>
      <c r="B89" s="106" t="s">
        <v>101</v>
      </c>
      <c r="C89" s="123"/>
      <c r="D89" s="123"/>
      <c r="E89" s="123"/>
      <c r="F89" s="123"/>
      <c r="G89" s="89"/>
    </row>
    <row r="90" spans="1:7" outlineLevel="1" x14ac:dyDescent="0.25">
      <c r="A90" s="89" t="s">
        <v>599</v>
      </c>
      <c r="B90" s="106" t="s">
        <v>101</v>
      </c>
      <c r="C90" s="123"/>
      <c r="D90" s="123"/>
      <c r="E90" s="123"/>
      <c r="F90" s="123"/>
      <c r="G90" s="89"/>
    </row>
    <row r="91" spans="1:7" outlineLevel="1" x14ac:dyDescent="0.25">
      <c r="A91" s="89" t="s">
        <v>600</v>
      </c>
      <c r="B91" s="106" t="s">
        <v>101</v>
      </c>
      <c r="C91" s="123"/>
      <c r="D91" s="123"/>
      <c r="E91" s="123"/>
      <c r="F91" s="123"/>
      <c r="G91" s="89"/>
    </row>
    <row r="92" spans="1:7" outlineLevel="1" x14ac:dyDescent="0.25">
      <c r="A92" s="89" t="s">
        <v>601</v>
      </c>
      <c r="B92" s="106" t="s">
        <v>101</v>
      </c>
      <c r="C92" s="123"/>
      <c r="D92" s="123"/>
      <c r="E92" s="123"/>
      <c r="F92" s="123"/>
      <c r="G92" s="89"/>
    </row>
    <row r="93" spans="1:7" outlineLevel="1" x14ac:dyDescent="0.25">
      <c r="A93" s="89" t="s">
        <v>602</v>
      </c>
      <c r="B93" s="106" t="s">
        <v>101</v>
      </c>
      <c r="C93" s="123"/>
      <c r="D93" s="123"/>
      <c r="E93" s="123"/>
      <c r="F93" s="123"/>
      <c r="G93" s="89"/>
    </row>
    <row r="94" spans="1:7" outlineLevel="1" x14ac:dyDescent="0.25">
      <c r="A94" s="89" t="s">
        <v>603</v>
      </c>
      <c r="B94" s="106" t="s">
        <v>101</v>
      </c>
      <c r="C94" s="123"/>
      <c r="D94" s="123"/>
      <c r="E94" s="123"/>
      <c r="F94" s="123"/>
      <c r="G94" s="89"/>
    </row>
    <row r="95" spans="1:7" outlineLevel="1" x14ac:dyDescent="0.25">
      <c r="A95" s="89" t="s">
        <v>604</v>
      </c>
      <c r="B95" s="106" t="s">
        <v>101</v>
      </c>
      <c r="C95" s="123"/>
      <c r="D95" s="123"/>
      <c r="E95" s="123"/>
      <c r="F95" s="123"/>
      <c r="G95" s="89"/>
    </row>
    <row r="96" spans="1:7" outlineLevel="1" x14ac:dyDescent="0.25">
      <c r="A96" s="89" t="s">
        <v>605</v>
      </c>
      <c r="B96" s="106" t="s">
        <v>101</v>
      </c>
      <c r="C96" s="123"/>
      <c r="D96" s="123"/>
      <c r="E96" s="123"/>
      <c r="F96" s="123"/>
      <c r="G96" s="89"/>
    </row>
    <row r="97" spans="1:7" outlineLevel="1" x14ac:dyDescent="0.25">
      <c r="A97" s="89" t="s">
        <v>606</v>
      </c>
      <c r="B97" s="106" t="s">
        <v>101</v>
      </c>
      <c r="C97" s="123"/>
      <c r="D97" s="123"/>
      <c r="E97" s="123"/>
      <c r="F97" s="123"/>
      <c r="G97" s="89"/>
    </row>
    <row r="98" spans="1:7" ht="15" customHeight="1" x14ac:dyDescent="0.25">
      <c r="A98" s="100"/>
      <c r="B98" s="135" t="s">
        <v>1137</v>
      </c>
      <c r="C98" s="100" t="s">
        <v>514</v>
      </c>
      <c r="D98" s="100" t="s">
        <v>515</v>
      </c>
      <c r="E98" s="107"/>
      <c r="F98" s="102" t="s">
        <v>482</v>
      </c>
      <c r="G98" s="102"/>
    </row>
    <row r="99" spans="1:7" x14ac:dyDescent="0.25">
      <c r="A99" s="89" t="s">
        <v>607</v>
      </c>
      <c r="B99" s="110" t="s">
        <v>1159</v>
      </c>
      <c r="C99" s="164">
        <v>0.30951018705907263</v>
      </c>
      <c r="D99" s="123">
        <v>0</v>
      </c>
      <c r="E99" s="123"/>
      <c r="F99" s="164">
        <v>0.30705244077030303</v>
      </c>
      <c r="G99" s="89"/>
    </row>
    <row r="100" spans="1:7" x14ac:dyDescent="0.25">
      <c r="A100" s="89" t="s">
        <v>609</v>
      </c>
      <c r="B100" s="110" t="s">
        <v>1160</v>
      </c>
      <c r="C100" s="164">
        <v>0.17423708990874429</v>
      </c>
      <c r="D100" s="123">
        <v>0</v>
      </c>
      <c r="E100" s="123"/>
      <c r="F100" s="164">
        <v>0.17087642686508486</v>
      </c>
      <c r="G100" s="89"/>
    </row>
    <row r="101" spans="1:7" x14ac:dyDescent="0.25">
      <c r="A101" s="89" t="s">
        <v>610</v>
      </c>
      <c r="B101" s="110" t="s">
        <v>1161</v>
      </c>
      <c r="C101" s="164">
        <v>0.37527752998578834</v>
      </c>
      <c r="D101" s="123">
        <v>0</v>
      </c>
      <c r="E101" s="123"/>
      <c r="F101" s="164">
        <v>0.37934251339260877</v>
      </c>
      <c r="G101" s="89"/>
    </row>
    <row r="102" spans="1:7" x14ac:dyDescent="0.25">
      <c r="A102" s="89" t="s">
        <v>611</v>
      </c>
      <c r="B102" s="110" t="s">
        <v>1162</v>
      </c>
      <c r="C102" s="164">
        <v>4.9010453654140293E-2</v>
      </c>
      <c r="D102" s="123">
        <v>0</v>
      </c>
      <c r="E102" s="123"/>
      <c r="F102" s="164">
        <v>4.9374455314323905E-2</v>
      </c>
      <c r="G102" s="89"/>
    </row>
    <row r="103" spans="1:7" x14ac:dyDescent="0.25">
      <c r="A103" s="89" t="s">
        <v>612</v>
      </c>
      <c r="B103" s="110" t="s">
        <v>1163</v>
      </c>
      <c r="C103" s="164">
        <v>6.1888160319089586E-2</v>
      </c>
      <c r="D103" s="123">
        <v>0</v>
      </c>
      <c r="E103" s="123"/>
      <c r="F103" s="164">
        <v>6.4291961834872915E-2</v>
      </c>
      <c r="G103" s="89"/>
    </row>
    <row r="104" spans="1:7" x14ac:dyDescent="0.25">
      <c r="A104" s="89" t="s">
        <v>613</v>
      </c>
      <c r="B104" s="110" t="s">
        <v>1164</v>
      </c>
      <c r="C104" s="164">
        <v>2.0255299928907539E-2</v>
      </c>
      <c r="D104" s="123">
        <v>0</v>
      </c>
      <c r="E104" s="123"/>
      <c r="F104" s="164">
        <v>1.9901536070062745E-2</v>
      </c>
      <c r="G104" s="89"/>
    </row>
    <row r="105" spans="1:7" x14ac:dyDescent="0.25">
      <c r="A105" s="89" t="s">
        <v>614</v>
      </c>
      <c r="B105" s="110" t="s">
        <v>1165</v>
      </c>
      <c r="C105" s="164">
        <v>9.8212791442574554E-3</v>
      </c>
      <c r="D105" s="123">
        <v>0</v>
      </c>
      <c r="E105" s="123"/>
      <c r="F105" s="164">
        <v>9.1606657527436887E-3</v>
      </c>
      <c r="G105" s="89"/>
    </row>
    <row r="106" spans="1:7" x14ac:dyDescent="0.25">
      <c r="A106" s="89" t="s">
        <v>615</v>
      </c>
      <c r="B106" s="110" t="s">
        <v>608</v>
      </c>
      <c r="C106" s="123" t="s">
        <v>34</v>
      </c>
      <c r="D106" s="123" t="s">
        <v>34</v>
      </c>
      <c r="E106" s="123"/>
      <c r="F106" s="123" t="s">
        <v>34</v>
      </c>
      <c r="G106" s="89"/>
    </row>
    <row r="107" spans="1:7" x14ac:dyDescent="0.25">
      <c r="A107" s="89" t="s">
        <v>616</v>
      </c>
      <c r="B107" s="110" t="s">
        <v>608</v>
      </c>
      <c r="C107" s="123" t="s">
        <v>34</v>
      </c>
      <c r="D107" s="123" t="s">
        <v>34</v>
      </c>
      <c r="E107" s="123"/>
      <c r="F107" s="123" t="s">
        <v>34</v>
      </c>
      <c r="G107" s="89"/>
    </row>
    <row r="108" spans="1:7" x14ac:dyDescent="0.25">
      <c r="A108" s="89" t="s">
        <v>617</v>
      </c>
      <c r="B108" s="110" t="s">
        <v>608</v>
      </c>
      <c r="C108" s="123" t="s">
        <v>34</v>
      </c>
      <c r="D108" s="123" t="s">
        <v>34</v>
      </c>
      <c r="E108" s="123"/>
      <c r="F108" s="123" t="s">
        <v>34</v>
      </c>
      <c r="G108" s="89"/>
    </row>
    <row r="109" spans="1:7" x14ac:dyDescent="0.25">
      <c r="A109" s="89" t="s">
        <v>618</v>
      </c>
      <c r="B109" s="110" t="s">
        <v>608</v>
      </c>
      <c r="C109" s="123" t="s">
        <v>34</v>
      </c>
      <c r="D109" s="123" t="s">
        <v>34</v>
      </c>
      <c r="E109" s="123"/>
      <c r="F109" s="123" t="s">
        <v>34</v>
      </c>
      <c r="G109" s="89"/>
    </row>
    <row r="110" spans="1:7" x14ac:dyDescent="0.25">
      <c r="A110" s="89" t="s">
        <v>619</v>
      </c>
      <c r="B110" s="110" t="s">
        <v>608</v>
      </c>
      <c r="C110" s="123" t="s">
        <v>34</v>
      </c>
      <c r="D110" s="123" t="s">
        <v>34</v>
      </c>
      <c r="E110" s="123"/>
      <c r="F110" s="123" t="s">
        <v>34</v>
      </c>
      <c r="G110" s="89"/>
    </row>
    <row r="111" spans="1:7" x14ac:dyDescent="0.25">
      <c r="A111" s="89" t="s">
        <v>620</v>
      </c>
      <c r="B111" s="110" t="s">
        <v>608</v>
      </c>
      <c r="C111" s="123" t="s">
        <v>34</v>
      </c>
      <c r="D111" s="123" t="s">
        <v>34</v>
      </c>
      <c r="E111" s="123"/>
      <c r="F111" s="123" t="s">
        <v>34</v>
      </c>
      <c r="G111" s="89"/>
    </row>
    <row r="112" spans="1:7" x14ac:dyDescent="0.25">
      <c r="A112" s="89" t="s">
        <v>621</v>
      </c>
      <c r="B112" s="110" t="s">
        <v>608</v>
      </c>
      <c r="C112" s="123" t="s">
        <v>34</v>
      </c>
      <c r="D112" s="123" t="s">
        <v>34</v>
      </c>
      <c r="E112" s="123"/>
      <c r="F112" s="123" t="s">
        <v>34</v>
      </c>
      <c r="G112" s="89"/>
    </row>
    <row r="113" spans="1:7" x14ac:dyDescent="0.25">
      <c r="A113" s="89" t="s">
        <v>622</v>
      </c>
      <c r="B113" s="110" t="s">
        <v>608</v>
      </c>
      <c r="C113" s="123" t="s">
        <v>34</v>
      </c>
      <c r="D113" s="123" t="s">
        <v>34</v>
      </c>
      <c r="E113" s="123"/>
      <c r="F113" s="123" t="s">
        <v>34</v>
      </c>
      <c r="G113" s="89"/>
    </row>
    <row r="114" spans="1:7" x14ac:dyDescent="0.25">
      <c r="A114" s="89" t="s">
        <v>623</v>
      </c>
      <c r="B114" s="110" t="s">
        <v>608</v>
      </c>
      <c r="C114" s="123" t="s">
        <v>34</v>
      </c>
      <c r="D114" s="123" t="s">
        <v>34</v>
      </c>
      <c r="E114" s="123"/>
      <c r="F114" s="123" t="s">
        <v>34</v>
      </c>
      <c r="G114" s="89"/>
    </row>
    <row r="115" spans="1:7" x14ac:dyDescent="0.25">
      <c r="A115" s="89" t="s">
        <v>624</v>
      </c>
      <c r="B115" s="110" t="s">
        <v>608</v>
      </c>
      <c r="C115" s="123" t="s">
        <v>34</v>
      </c>
      <c r="D115" s="123" t="s">
        <v>34</v>
      </c>
      <c r="E115" s="123"/>
      <c r="F115" s="123" t="s">
        <v>34</v>
      </c>
      <c r="G115" s="89"/>
    </row>
    <row r="116" spans="1:7" x14ac:dyDescent="0.25">
      <c r="A116" s="89" t="s">
        <v>625</v>
      </c>
      <c r="B116" s="110" t="s">
        <v>608</v>
      </c>
      <c r="C116" s="123" t="s">
        <v>34</v>
      </c>
      <c r="D116" s="123" t="s">
        <v>34</v>
      </c>
      <c r="E116" s="123"/>
      <c r="F116" s="123" t="s">
        <v>34</v>
      </c>
      <c r="G116" s="89"/>
    </row>
    <row r="117" spans="1:7" x14ac:dyDescent="0.25">
      <c r="A117" s="89" t="s">
        <v>626</v>
      </c>
      <c r="B117" s="110" t="s">
        <v>608</v>
      </c>
      <c r="C117" s="123" t="s">
        <v>34</v>
      </c>
      <c r="D117" s="123" t="s">
        <v>34</v>
      </c>
      <c r="E117" s="123"/>
      <c r="F117" s="123" t="s">
        <v>34</v>
      </c>
      <c r="G117" s="89"/>
    </row>
    <row r="118" spans="1:7" x14ac:dyDescent="0.25">
      <c r="A118" s="89" t="s">
        <v>627</v>
      </c>
      <c r="B118" s="110" t="s">
        <v>608</v>
      </c>
      <c r="C118" s="123" t="s">
        <v>34</v>
      </c>
      <c r="D118" s="123" t="s">
        <v>34</v>
      </c>
      <c r="E118" s="123"/>
      <c r="F118" s="123" t="s">
        <v>34</v>
      </c>
      <c r="G118" s="89"/>
    </row>
    <row r="119" spans="1:7" x14ac:dyDescent="0.25">
      <c r="A119" s="89" t="s">
        <v>628</v>
      </c>
      <c r="B119" s="110" t="s">
        <v>608</v>
      </c>
      <c r="C119" s="123" t="s">
        <v>34</v>
      </c>
      <c r="D119" s="123" t="s">
        <v>34</v>
      </c>
      <c r="E119" s="123"/>
      <c r="F119" s="123" t="s">
        <v>34</v>
      </c>
      <c r="G119" s="89"/>
    </row>
    <row r="120" spans="1:7" x14ac:dyDescent="0.25">
      <c r="A120" s="89" t="s">
        <v>629</v>
      </c>
      <c r="B120" s="110" t="s">
        <v>608</v>
      </c>
      <c r="C120" s="123" t="s">
        <v>34</v>
      </c>
      <c r="D120" s="123" t="s">
        <v>34</v>
      </c>
      <c r="E120" s="123"/>
      <c r="F120" s="123" t="s">
        <v>34</v>
      </c>
      <c r="G120" s="89"/>
    </row>
    <row r="121" spans="1:7" x14ac:dyDescent="0.25">
      <c r="A121" s="89" t="s">
        <v>630</v>
      </c>
      <c r="B121" s="110" t="s">
        <v>608</v>
      </c>
      <c r="C121" s="123" t="s">
        <v>34</v>
      </c>
      <c r="D121" s="123" t="s">
        <v>34</v>
      </c>
      <c r="E121" s="123"/>
      <c r="F121" s="123" t="s">
        <v>34</v>
      </c>
      <c r="G121" s="89"/>
    </row>
    <row r="122" spans="1:7" x14ac:dyDescent="0.25">
      <c r="A122" s="89" t="s">
        <v>631</v>
      </c>
      <c r="B122" s="110" t="s">
        <v>608</v>
      </c>
      <c r="C122" s="123" t="s">
        <v>34</v>
      </c>
      <c r="D122" s="123" t="s">
        <v>34</v>
      </c>
      <c r="E122" s="123"/>
      <c r="F122" s="123" t="s">
        <v>34</v>
      </c>
      <c r="G122" s="89"/>
    </row>
    <row r="123" spans="1:7" x14ac:dyDescent="0.25">
      <c r="A123" s="89" t="s">
        <v>632</v>
      </c>
      <c r="B123" s="110" t="s">
        <v>608</v>
      </c>
      <c r="C123" s="123" t="s">
        <v>34</v>
      </c>
      <c r="D123" s="123" t="s">
        <v>34</v>
      </c>
      <c r="E123" s="123"/>
      <c r="F123" s="123" t="s">
        <v>34</v>
      </c>
      <c r="G123" s="89"/>
    </row>
    <row r="124" spans="1:7" x14ac:dyDescent="0.25">
      <c r="A124" s="89" t="s">
        <v>633</v>
      </c>
      <c r="B124" s="110" t="s">
        <v>608</v>
      </c>
      <c r="C124" s="123" t="s">
        <v>34</v>
      </c>
      <c r="D124" s="123" t="s">
        <v>34</v>
      </c>
      <c r="E124" s="123"/>
      <c r="F124" s="123" t="s">
        <v>34</v>
      </c>
      <c r="G124" s="89"/>
    </row>
    <row r="125" spans="1:7" x14ac:dyDescent="0.25">
      <c r="A125" s="89" t="s">
        <v>634</v>
      </c>
      <c r="B125" s="110" t="s">
        <v>608</v>
      </c>
      <c r="C125" s="123" t="s">
        <v>34</v>
      </c>
      <c r="D125" s="123" t="s">
        <v>34</v>
      </c>
      <c r="E125" s="123"/>
      <c r="F125" s="123" t="s">
        <v>34</v>
      </c>
      <c r="G125" s="89"/>
    </row>
    <row r="126" spans="1:7" x14ac:dyDescent="0.25">
      <c r="A126" s="89" t="s">
        <v>635</v>
      </c>
      <c r="B126" s="110" t="s">
        <v>608</v>
      </c>
      <c r="C126" s="123" t="s">
        <v>34</v>
      </c>
      <c r="D126" s="123" t="s">
        <v>34</v>
      </c>
      <c r="E126" s="123"/>
      <c r="F126" s="123" t="s">
        <v>34</v>
      </c>
      <c r="G126" s="89"/>
    </row>
    <row r="127" spans="1:7" x14ac:dyDescent="0.25">
      <c r="A127" s="89" t="s">
        <v>636</v>
      </c>
      <c r="B127" s="110" t="s">
        <v>608</v>
      </c>
      <c r="C127" s="123" t="s">
        <v>34</v>
      </c>
      <c r="D127" s="123" t="s">
        <v>34</v>
      </c>
      <c r="E127" s="123"/>
      <c r="F127" s="123" t="s">
        <v>34</v>
      </c>
      <c r="G127" s="89"/>
    </row>
    <row r="128" spans="1:7" x14ac:dyDescent="0.25">
      <c r="A128" s="89" t="s">
        <v>637</v>
      </c>
      <c r="B128" s="110" t="s">
        <v>608</v>
      </c>
      <c r="C128" s="123" t="s">
        <v>34</v>
      </c>
      <c r="D128" s="123" t="s">
        <v>34</v>
      </c>
      <c r="E128" s="123"/>
      <c r="F128" s="123" t="s">
        <v>34</v>
      </c>
      <c r="G128" s="89"/>
    </row>
    <row r="129" spans="1:7" x14ac:dyDescent="0.25">
      <c r="A129" s="89" t="s">
        <v>638</v>
      </c>
      <c r="B129" s="110" t="s">
        <v>608</v>
      </c>
      <c r="C129" s="123" t="s">
        <v>34</v>
      </c>
      <c r="D129" s="123" t="s">
        <v>34</v>
      </c>
      <c r="E129" s="123"/>
      <c r="F129" s="123" t="s">
        <v>34</v>
      </c>
      <c r="G129" s="89"/>
    </row>
    <row r="130" spans="1:7" x14ac:dyDescent="0.25">
      <c r="A130" s="89" t="s">
        <v>1100</v>
      </c>
      <c r="B130" s="110" t="s">
        <v>608</v>
      </c>
      <c r="C130" s="123" t="s">
        <v>34</v>
      </c>
      <c r="D130" s="123" t="s">
        <v>34</v>
      </c>
      <c r="E130" s="123"/>
      <c r="F130" s="123" t="s">
        <v>34</v>
      </c>
      <c r="G130" s="89"/>
    </row>
    <row r="131" spans="1:7" x14ac:dyDescent="0.25">
      <c r="A131" s="89" t="s">
        <v>1101</v>
      </c>
      <c r="B131" s="110" t="s">
        <v>608</v>
      </c>
      <c r="C131" s="123" t="s">
        <v>34</v>
      </c>
      <c r="D131" s="123" t="s">
        <v>34</v>
      </c>
      <c r="E131" s="123"/>
      <c r="F131" s="123" t="s">
        <v>34</v>
      </c>
      <c r="G131" s="89"/>
    </row>
    <row r="132" spans="1:7" x14ac:dyDescent="0.25">
      <c r="A132" s="89" t="s">
        <v>1102</v>
      </c>
      <c r="B132" s="110" t="s">
        <v>608</v>
      </c>
      <c r="C132" s="123" t="s">
        <v>34</v>
      </c>
      <c r="D132" s="123" t="s">
        <v>34</v>
      </c>
      <c r="E132" s="123"/>
      <c r="F132" s="123" t="s">
        <v>34</v>
      </c>
      <c r="G132" s="89"/>
    </row>
    <row r="133" spans="1:7" x14ac:dyDescent="0.25">
      <c r="A133" s="89" t="s">
        <v>1103</v>
      </c>
      <c r="B133" s="110" t="s">
        <v>608</v>
      </c>
      <c r="C133" s="123" t="s">
        <v>34</v>
      </c>
      <c r="D133" s="123" t="s">
        <v>34</v>
      </c>
      <c r="E133" s="123"/>
      <c r="F133" s="123" t="s">
        <v>34</v>
      </c>
      <c r="G133" s="89"/>
    </row>
    <row r="134" spans="1:7" x14ac:dyDescent="0.25">
      <c r="A134" s="89" t="s">
        <v>1104</v>
      </c>
      <c r="B134" s="110" t="s">
        <v>608</v>
      </c>
      <c r="C134" s="123" t="s">
        <v>34</v>
      </c>
      <c r="D134" s="123" t="s">
        <v>34</v>
      </c>
      <c r="E134" s="123"/>
      <c r="F134" s="123" t="s">
        <v>34</v>
      </c>
      <c r="G134" s="89"/>
    </row>
    <row r="135" spans="1:7" x14ac:dyDescent="0.25">
      <c r="A135" s="89" t="s">
        <v>1105</v>
      </c>
      <c r="B135" s="110" t="s">
        <v>608</v>
      </c>
      <c r="C135" s="123" t="s">
        <v>34</v>
      </c>
      <c r="D135" s="123" t="s">
        <v>34</v>
      </c>
      <c r="E135" s="123"/>
      <c r="F135" s="123" t="s">
        <v>34</v>
      </c>
      <c r="G135" s="89"/>
    </row>
    <row r="136" spans="1:7" x14ac:dyDescent="0.25">
      <c r="A136" s="89" t="s">
        <v>1106</v>
      </c>
      <c r="B136" s="110" t="s">
        <v>608</v>
      </c>
      <c r="C136" s="123" t="s">
        <v>34</v>
      </c>
      <c r="D136" s="123" t="s">
        <v>34</v>
      </c>
      <c r="E136" s="123"/>
      <c r="F136" s="123" t="s">
        <v>34</v>
      </c>
      <c r="G136" s="89"/>
    </row>
    <row r="137" spans="1:7" x14ac:dyDescent="0.25">
      <c r="A137" s="89" t="s">
        <v>1107</v>
      </c>
      <c r="B137" s="110" t="s">
        <v>608</v>
      </c>
      <c r="C137" s="123" t="s">
        <v>34</v>
      </c>
      <c r="D137" s="123" t="s">
        <v>34</v>
      </c>
      <c r="E137" s="123"/>
      <c r="F137" s="123" t="s">
        <v>34</v>
      </c>
      <c r="G137" s="89"/>
    </row>
    <row r="138" spans="1:7" x14ac:dyDescent="0.25">
      <c r="A138" s="89" t="s">
        <v>1108</v>
      </c>
      <c r="B138" s="110" t="s">
        <v>608</v>
      </c>
      <c r="C138" s="123" t="s">
        <v>34</v>
      </c>
      <c r="D138" s="123" t="s">
        <v>34</v>
      </c>
      <c r="E138" s="123"/>
      <c r="F138" s="123" t="s">
        <v>34</v>
      </c>
      <c r="G138" s="89"/>
    </row>
    <row r="139" spans="1:7" x14ac:dyDescent="0.25">
      <c r="A139" s="89" t="s">
        <v>1109</v>
      </c>
      <c r="B139" s="110" t="s">
        <v>608</v>
      </c>
      <c r="C139" s="123" t="s">
        <v>34</v>
      </c>
      <c r="D139" s="123" t="s">
        <v>34</v>
      </c>
      <c r="E139" s="123"/>
      <c r="F139" s="123" t="s">
        <v>34</v>
      </c>
      <c r="G139" s="89"/>
    </row>
    <row r="140" spans="1:7" x14ac:dyDescent="0.25">
      <c r="A140" s="89" t="s">
        <v>1110</v>
      </c>
      <c r="B140" s="110" t="s">
        <v>608</v>
      </c>
      <c r="C140" s="123" t="s">
        <v>34</v>
      </c>
      <c r="D140" s="123" t="s">
        <v>34</v>
      </c>
      <c r="E140" s="123"/>
      <c r="F140" s="123" t="s">
        <v>34</v>
      </c>
      <c r="G140" s="89"/>
    </row>
    <row r="141" spans="1:7" x14ac:dyDescent="0.25">
      <c r="A141" s="89" t="s">
        <v>1111</v>
      </c>
      <c r="B141" s="110" t="s">
        <v>608</v>
      </c>
      <c r="C141" s="123" t="s">
        <v>34</v>
      </c>
      <c r="D141" s="123" t="s">
        <v>34</v>
      </c>
      <c r="E141" s="123"/>
      <c r="F141" s="123" t="s">
        <v>34</v>
      </c>
      <c r="G141" s="89"/>
    </row>
    <row r="142" spans="1:7" x14ac:dyDescent="0.25">
      <c r="A142" s="89" t="s">
        <v>1112</v>
      </c>
      <c r="B142" s="110" t="s">
        <v>608</v>
      </c>
      <c r="C142" s="123" t="s">
        <v>34</v>
      </c>
      <c r="D142" s="123" t="s">
        <v>34</v>
      </c>
      <c r="E142" s="123"/>
      <c r="F142" s="123" t="s">
        <v>34</v>
      </c>
      <c r="G142" s="89"/>
    </row>
    <row r="143" spans="1:7" x14ac:dyDescent="0.25">
      <c r="A143" s="89" t="s">
        <v>1113</v>
      </c>
      <c r="B143" s="110" t="s">
        <v>608</v>
      </c>
      <c r="C143" s="123" t="s">
        <v>34</v>
      </c>
      <c r="D143" s="123" t="s">
        <v>34</v>
      </c>
      <c r="E143" s="123"/>
      <c r="F143" s="123" t="s">
        <v>34</v>
      </c>
      <c r="G143" s="89"/>
    </row>
    <row r="144" spans="1:7" x14ac:dyDescent="0.25">
      <c r="A144" s="89" t="s">
        <v>1114</v>
      </c>
      <c r="B144" s="110" t="s">
        <v>608</v>
      </c>
      <c r="C144" s="123" t="s">
        <v>34</v>
      </c>
      <c r="D144" s="123" t="s">
        <v>34</v>
      </c>
      <c r="E144" s="123"/>
      <c r="F144" s="123" t="s">
        <v>34</v>
      </c>
      <c r="G144" s="89"/>
    </row>
    <row r="145" spans="1:7" x14ac:dyDescent="0.25">
      <c r="A145" s="89" t="s">
        <v>1115</v>
      </c>
      <c r="B145" s="110" t="s">
        <v>608</v>
      </c>
      <c r="C145" s="123" t="s">
        <v>34</v>
      </c>
      <c r="D145" s="123" t="s">
        <v>34</v>
      </c>
      <c r="E145" s="123"/>
      <c r="F145" s="123" t="s">
        <v>34</v>
      </c>
      <c r="G145" s="89"/>
    </row>
    <row r="146" spans="1:7" x14ac:dyDescent="0.25">
      <c r="A146" s="89" t="s">
        <v>1116</v>
      </c>
      <c r="B146" s="110" t="s">
        <v>608</v>
      </c>
      <c r="C146" s="123" t="s">
        <v>34</v>
      </c>
      <c r="D146" s="123" t="s">
        <v>34</v>
      </c>
      <c r="E146" s="123"/>
      <c r="F146" s="123" t="s">
        <v>34</v>
      </c>
      <c r="G146" s="89"/>
    </row>
    <row r="147" spans="1:7" x14ac:dyDescent="0.25">
      <c r="A147" s="89" t="s">
        <v>1117</v>
      </c>
      <c r="B147" s="110" t="s">
        <v>608</v>
      </c>
      <c r="C147" s="123" t="s">
        <v>34</v>
      </c>
      <c r="D147" s="123" t="s">
        <v>34</v>
      </c>
      <c r="E147" s="123"/>
      <c r="F147" s="123" t="s">
        <v>34</v>
      </c>
      <c r="G147" s="89"/>
    </row>
    <row r="148" spans="1:7" x14ac:dyDescent="0.25">
      <c r="A148" s="89" t="s">
        <v>1118</v>
      </c>
      <c r="B148" s="110" t="s">
        <v>608</v>
      </c>
      <c r="C148" s="123" t="s">
        <v>34</v>
      </c>
      <c r="D148" s="123" t="s">
        <v>34</v>
      </c>
      <c r="E148" s="123"/>
      <c r="F148" s="123" t="s">
        <v>34</v>
      </c>
      <c r="G148" s="89"/>
    </row>
    <row r="149" spans="1:7" ht="15" customHeight="1" x14ac:dyDescent="0.25">
      <c r="A149" s="100"/>
      <c r="B149" s="101" t="s">
        <v>639</v>
      </c>
      <c r="C149" s="100" t="s">
        <v>514</v>
      </c>
      <c r="D149" s="100" t="s">
        <v>515</v>
      </c>
      <c r="E149" s="107"/>
      <c r="F149" s="102" t="s">
        <v>482</v>
      </c>
      <c r="G149" s="102"/>
    </row>
    <row r="150" spans="1:7" x14ac:dyDescent="0.25">
      <c r="A150" s="89" t="s">
        <v>640</v>
      </c>
      <c r="B150" s="89" t="s">
        <v>641</v>
      </c>
      <c r="C150" s="123">
        <v>1.3971964101884084E-2</v>
      </c>
      <c r="D150" s="123">
        <v>0</v>
      </c>
      <c r="E150" s="124"/>
      <c r="F150" s="123">
        <f>+C150</f>
        <v>1.3971964101884084E-2</v>
      </c>
    </row>
    <row r="151" spans="1:7" x14ac:dyDescent="0.25">
      <c r="A151" s="89" t="s">
        <v>642</v>
      </c>
      <c r="B151" s="89" t="s">
        <v>643</v>
      </c>
      <c r="C151" s="123">
        <v>0.98602803589811605</v>
      </c>
      <c r="D151" s="123">
        <v>0</v>
      </c>
      <c r="E151" s="124"/>
      <c r="F151" s="123">
        <f t="shared" ref="F151:F152" si="1">+C151</f>
        <v>0.98602803589811605</v>
      </c>
    </row>
    <row r="152" spans="1:7" x14ac:dyDescent="0.25">
      <c r="A152" s="89" t="s">
        <v>644</v>
      </c>
      <c r="B152" s="89" t="s">
        <v>97</v>
      </c>
      <c r="C152" s="123">
        <v>0</v>
      </c>
      <c r="D152" s="123">
        <v>0</v>
      </c>
      <c r="E152" s="124"/>
      <c r="F152" s="123">
        <f t="shared" si="1"/>
        <v>0</v>
      </c>
    </row>
    <row r="153" spans="1:7" outlineLevel="1" x14ac:dyDescent="0.25">
      <c r="A153" s="89" t="s">
        <v>645</v>
      </c>
      <c r="C153" s="123"/>
      <c r="D153" s="123"/>
      <c r="E153" s="124"/>
      <c r="F153" s="123"/>
    </row>
    <row r="154" spans="1:7" outlineLevel="1" x14ac:dyDescent="0.25">
      <c r="A154" s="89" t="s">
        <v>646</v>
      </c>
      <c r="C154" s="123"/>
      <c r="D154" s="123"/>
      <c r="E154" s="124"/>
      <c r="F154" s="123"/>
    </row>
    <row r="155" spans="1:7" outlineLevel="1" x14ac:dyDescent="0.25">
      <c r="A155" s="89" t="s">
        <v>647</v>
      </c>
      <c r="C155" s="123"/>
      <c r="D155" s="123"/>
      <c r="E155" s="124"/>
      <c r="F155" s="123"/>
    </row>
    <row r="156" spans="1:7" outlineLevel="1" x14ac:dyDescent="0.25">
      <c r="A156" s="89" t="s">
        <v>648</v>
      </c>
      <c r="C156" s="123"/>
      <c r="D156" s="123"/>
      <c r="E156" s="124"/>
      <c r="F156" s="123"/>
    </row>
    <row r="157" spans="1:7" outlineLevel="1" x14ac:dyDescent="0.25">
      <c r="A157" s="89" t="s">
        <v>649</v>
      </c>
      <c r="C157" s="123"/>
      <c r="D157" s="123"/>
      <c r="E157" s="124"/>
      <c r="F157" s="123"/>
    </row>
    <row r="158" spans="1:7" outlineLevel="1" x14ac:dyDescent="0.25">
      <c r="A158" s="89" t="s">
        <v>650</v>
      </c>
      <c r="C158" s="123"/>
      <c r="D158" s="123"/>
      <c r="E158" s="124"/>
      <c r="F158" s="123"/>
    </row>
    <row r="159" spans="1:7" ht="15" customHeight="1" x14ac:dyDescent="0.25">
      <c r="A159" s="100"/>
      <c r="B159" s="101" t="s">
        <v>651</v>
      </c>
      <c r="C159" s="100" t="s">
        <v>514</v>
      </c>
      <c r="D159" s="100" t="s">
        <v>515</v>
      </c>
      <c r="E159" s="107"/>
      <c r="F159" s="102" t="s">
        <v>482</v>
      </c>
      <c r="G159" s="102"/>
    </row>
    <row r="160" spans="1:7" x14ac:dyDescent="0.25">
      <c r="A160" s="89" t="s">
        <v>652</v>
      </c>
      <c r="B160" s="89" t="s">
        <v>653</v>
      </c>
      <c r="C160" s="123">
        <v>1.9401701608983399E-2</v>
      </c>
      <c r="D160" s="123">
        <v>0</v>
      </c>
      <c r="E160" s="124"/>
      <c r="F160" s="123">
        <f>+C160</f>
        <v>1.9401701608983399E-2</v>
      </c>
    </row>
    <row r="161" spans="1:7" x14ac:dyDescent="0.25">
      <c r="A161" s="89" t="s">
        <v>654</v>
      </c>
      <c r="B161" s="89" t="s">
        <v>655</v>
      </c>
      <c r="C161" s="123">
        <v>0.9805259183680699</v>
      </c>
      <c r="D161" s="123">
        <v>0</v>
      </c>
      <c r="E161" s="124"/>
      <c r="F161" s="123">
        <f t="shared" ref="F161:F162" si="2">+C161</f>
        <v>0.9805259183680699</v>
      </c>
    </row>
    <row r="162" spans="1:7" x14ac:dyDescent="0.25">
      <c r="A162" s="89" t="s">
        <v>656</v>
      </c>
      <c r="B162" s="89" t="s">
        <v>97</v>
      </c>
      <c r="C162" s="123">
        <v>8.1457888887753621E-5</v>
      </c>
      <c r="D162" s="123">
        <v>0</v>
      </c>
      <c r="E162" s="124"/>
      <c r="F162" s="123">
        <f t="shared" si="2"/>
        <v>8.1457888887753621E-5</v>
      </c>
    </row>
    <row r="163" spans="1:7" outlineLevel="1" x14ac:dyDescent="0.25">
      <c r="A163" s="89" t="s">
        <v>657</v>
      </c>
      <c r="E163" s="84"/>
    </row>
    <row r="164" spans="1:7" outlineLevel="1" x14ac:dyDescent="0.25">
      <c r="A164" s="89" t="s">
        <v>658</v>
      </c>
      <c r="E164" s="84"/>
    </row>
    <row r="165" spans="1:7" outlineLevel="1" x14ac:dyDescent="0.25">
      <c r="A165" s="89" t="s">
        <v>659</v>
      </c>
      <c r="E165" s="84"/>
    </row>
    <row r="166" spans="1:7" outlineLevel="1" x14ac:dyDescent="0.25">
      <c r="A166" s="89" t="s">
        <v>660</v>
      </c>
      <c r="E166" s="84"/>
    </row>
    <row r="167" spans="1:7" outlineLevel="1" x14ac:dyDescent="0.25">
      <c r="A167" s="89" t="s">
        <v>661</v>
      </c>
      <c r="E167" s="84"/>
    </row>
    <row r="168" spans="1:7" outlineLevel="1" x14ac:dyDescent="0.25">
      <c r="A168" s="89" t="s">
        <v>662</v>
      </c>
      <c r="E168" s="84"/>
    </row>
    <row r="169" spans="1:7" ht="15" customHeight="1" x14ac:dyDescent="0.25">
      <c r="A169" s="100"/>
      <c r="B169" s="101" t="s">
        <v>663</v>
      </c>
      <c r="C169" s="100" t="s">
        <v>514</v>
      </c>
      <c r="D169" s="100" t="s">
        <v>515</v>
      </c>
      <c r="E169" s="107"/>
      <c r="F169" s="102" t="s">
        <v>482</v>
      </c>
      <c r="G169" s="102"/>
    </row>
    <row r="170" spans="1:7" x14ac:dyDescent="0.25">
      <c r="A170" s="89" t="s">
        <v>664</v>
      </c>
      <c r="B170" s="111" t="s">
        <v>665</v>
      </c>
      <c r="C170" s="123">
        <v>0.10306681844589911</v>
      </c>
      <c r="D170" s="123">
        <v>0</v>
      </c>
      <c r="E170" s="124"/>
      <c r="F170" s="123">
        <f>+C170</f>
        <v>0.10306681844589911</v>
      </c>
    </row>
    <row r="171" spans="1:7" x14ac:dyDescent="0.25">
      <c r="A171" s="89" t="s">
        <v>666</v>
      </c>
      <c r="B171" s="111" t="s">
        <v>667</v>
      </c>
      <c r="C171" s="123">
        <v>0.12436729878196465</v>
      </c>
      <c r="D171" s="123">
        <v>0</v>
      </c>
      <c r="E171" s="124"/>
      <c r="F171" s="123">
        <f t="shared" ref="F171:F174" si="3">+C171</f>
        <v>0.12436729878196465</v>
      </c>
    </row>
    <row r="172" spans="1:7" x14ac:dyDescent="0.25">
      <c r="A172" s="89" t="s">
        <v>668</v>
      </c>
      <c r="B172" s="111" t="s">
        <v>669</v>
      </c>
      <c r="C172" s="123">
        <v>0.10419756289708661</v>
      </c>
      <c r="D172" s="123">
        <v>0</v>
      </c>
      <c r="E172" s="123"/>
      <c r="F172" s="123">
        <f t="shared" si="3"/>
        <v>0.10419756289708661</v>
      </c>
    </row>
    <row r="173" spans="1:7" x14ac:dyDescent="0.25">
      <c r="A173" s="89" t="s">
        <v>670</v>
      </c>
      <c r="B173" s="111" t="s">
        <v>671</v>
      </c>
      <c r="C173" s="123">
        <v>0.11371778369070853</v>
      </c>
      <c r="D173" s="123">
        <v>0</v>
      </c>
      <c r="E173" s="123"/>
      <c r="F173" s="123">
        <f t="shared" si="3"/>
        <v>0.11371778369070853</v>
      </c>
    </row>
    <row r="174" spans="1:7" x14ac:dyDescent="0.25">
      <c r="A174" s="89" t="s">
        <v>672</v>
      </c>
      <c r="B174" s="111" t="s">
        <v>673</v>
      </c>
      <c r="C174" s="123">
        <v>0.55465053618434113</v>
      </c>
      <c r="D174" s="123">
        <v>0</v>
      </c>
      <c r="E174" s="123"/>
      <c r="F174" s="123">
        <f t="shared" si="3"/>
        <v>0.55465053618434113</v>
      </c>
    </row>
    <row r="175" spans="1:7" outlineLevel="1" x14ac:dyDescent="0.25">
      <c r="A175" s="89" t="s">
        <v>674</v>
      </c>
      <c r="B175" s="108"/>
      <c r="C175" s="123"/>
      <c r="D175" s="123"/>
      <c r="E175" s="123"/>
      <c r="F175" s="123"/>
    </row>
    <row r="176" spans="1:7" outlineLevel="1" x14ac:dyDescent="0.25">
      <c r="A176" s="89" t="s">
        <v>675</v>
      </c>
      <c r="B176" s="108"/>
      <c r="C176" s="123"/>
      <c r="D176" s="123"/>
      <c r="E176" s="123"/>
      <c r="F176" s="123"/>
    </row>
    <row r="177" spans="1:7" outlineLevel="1" x14ac:dyDescent="0.25">
      <c r="A177" s="89" t="s">
        <v>676</v>
      </c>
      <c r="B177" s="111"/>
      <c r="C177" s="123"/>
      <c r="D177" s="123"/>
      <c r="E177" s="123"/>
      <c r="F177" s="123"/>
    </row>
    <row r="178" spans="1:7" outlineLevel="1" x14ac:dyDescent="0.25">
      <c r="A178" s="89" t="s">
        <v>677</v>
      </c>
      <c r="B178" s="111"/>
      <c r="C178" s="123"/>
      <c r="D178" s="123"/>
      <c r="E178" s="123"/>
      <c r="F178" s="123"/>
    </row>
    <row r="179" spans="1:7" ht="15" customHeight="1" x14ac:dyDescent="0.25">
      <c r="A179" s="100"/>
      <c r="B179" s="101" t="s">
        <v>678</v>
      </c>
      <c r="C179" s="100" t="s">
        <v>514</v>
      </c>
      <c r="D179" s="100" t="s">
        <v>515</v>
      </c>
      <c r="E179" s="107"/>
      <c r="F179" s="102" t="s">
        <v>482</v>
      </c>
      <c r="G179" s="102"/>
    </row>
    <row r="180" spans="1:7" x14ac:dyDescent="0.25">
      <c r="A180" s="89" t="s">
        <v>679</v>
      </c>
      <c r="B180" s="89" t="s">
        <v>680</v>
      </c>
      <c r="C180" s="103">
        <v>0</v>
      </c>
      <c r="D180" s="103">
        <v>0</v>
      </c>
      <c r="E180" s="124"/>
      <c r="F180" s="103">
        <v>0</v>
      </c>
    </row>
    <row r="181" spans="1:7" outlineLevel="1" x14ac:dyDescent="0.25">
      <c r="A181" s="89" t="s">
        <v>681</v>
      </c>
      <c r="B181" s="112"/>
      <c r="C181" s="123"/>
      <c r="D181" s="123"/>
      <c r="E181" s="124"/>
      <c r="F181" s="123"/>
    </row>
    <row r="182" spans="1:7" outlineLevel="1" x14ac:dyDescent="0.25">
      <c r="A182" s="89" t="s">
        <v>682</v>
      </c>
      <c r="B182" s="112"/>
      <c r="C182" s="123"/>
      <c r="D182" s="123"/>
      <c r="E182" s="124"/>
      <c r="F182" s="123"/>
    </row>
    <row r="183" spans="1:7" outlineLevel="1" x14ac:dyDescent="0.25">
      <c r="A183" s="89" t="s">
        <v>683</v>
      </c>
      <c r="B183" s="112"/>
      <c r="C183" s="123"/>
      <c r="D183" s="123"/>
      <c r="E183" s="124"/>
      <c r="F183" s="123"/>
    </row>
    <row r="184" spans="1:7" outlineLevel="1" x14ac:dyDescent="0.25">
      <c r="A184" s="89" t="s">
        <v>684</v>
      </c>
      <c r="B184" s="112"/>
      <c r="C184" s="123"/>
      <c r="D184" s="123"/>
      <c r="E184" s="124"/>
      <c r="F184" s="123"/>
    </row>
    <row r="185" spans="1:7" ht="18.75" x14ac:dyDescent="0.25">
      <c r="A185" s="113"/>
      <c r="B185" s="114" t="s">
        <v>479</v>
      </c>
      <c r="C185" s="113"/>
      <c r="D185" s="113"/>
      <c r="E185" s="113"/>
      <c r="F185" s="115"/>
      <c r="G185" s="115"/>
    </row>
    <row r="186" spans="1:7" ht="15" customHeight="1" x14ac:dyDescent="0.25">
      <c r="A186" s="100"/>
      <c r="B186" s="101" t="s">
        <v>685</v>
      </c>
      <c r="C186" s="100" t="s">
        <v>686</v>
      </c>
      <c r="D186" s="100" t="s">
        <v>687</v>
      </c>
      <c r="E186" s="107"/>
      <c r="F186" s="100" t="s">
        <v>514</v>
      </c>
      <c r="G186" s="100" t="s">
        <v>688</v>
      </c>
    </row>
    <row r="187" spans="1:7" x14ac:dyDescent="0.25">
      <c r="A187" s="89" t="s">
        <v>689</v>
      </c>
      <c r="B187" s="110" t="s">
        <v>690</v>
      </c>
      <c r="C187" s="165">
        <v>55.5772525967514</v>
      </c>
      <c r="E187" s="116"/>
      <c r="F187" s="117"/>
      <c r="G187" s="117"/>
    </row>
    <row r="188" spans="1:7" x14ac:dyDescent="0.25">
      <c r="A188" s="116"/>
      <c r="B188" s="118"/>
      <c r="C188" s="116"/>
      <c r="D188" s="116"/>
      <c r="E188" s="116"/>
      <c r="F188" s="117"/>
      <c r="G188" s="117"/>
    </row>
    <row r="189" spans="1:7" x14ac:dyDescent="0.25">
      <c r="B189" s="110" t="s">
        <v>691</v>
      </c>
      <c r="C189" s="116"/>
      <c r="D189" s="116"/>
      <c r="E189" s="116"/>
      <c r="F189" s="117"/>
      <c r="G189" s="117"/>
    </row>
    <row r="190" spans="1:7" x14ac:dyDescent="0.25">
      <c r="A190" s="89" t="s">
        <v>692</v>
      </c>
      <c r="B190" s="110" t="s">
        <v>1166</v>
      </c>
      <c r="C190" s="163">
        <v>150.31859269</v>
      </c>
      <c r="D190" s="148">
        <v>27038</v>
      </c>
      <c r="E190" s="116"/>
      <c r="F190" s="144">
        <f>IF($C$214=0,"",IF(C190="[for completion]","",IF(C190="","",C190/$C$214)))</f>
        <v>1.4503618909485802E-2</v>
      </c>
      <c r="G190" s="144">
        <f>IF($D$214=0,"",IF(D190="[for completion]","",IF(D190="","",D190/$D$214)))</f>
        <v>0.14498908747714268</v>
      </c>
    </row>
    <row r="191" spans="1:7" x14ac:dyDescent="0.25">
      <c r="A191" s="89" t="s">
        <v>693</v>
      </c>
      <c r="B191" s="110" t="s">
        <v>1167</v>
      </c>
      <c r="C191" s="163">
        <v>369.99753229999902</v>
      </c>
      <c r="D191" s="148">
        <v>25067</v>
      </c>
      <c r="E191" s="116"/>
      <c r="F191" s="144">
        <f t="shared" ref="F191:F213" si="4">IF($C$214=0,"",IF(C191="[for completion]","",IF(C191="","",C191/$C$214)))</f>
        <v>3.5699530642867343E-2</v>
      </c>
      <c r="G191" s="144">
        <f t="shared" ref="G191:G213" si="5">IF($D$214=0,"",IF(D191="[for completion]","",IF(D191="","",D191/$D$214)))</f>
        <v>0.13441975944187942</v>
      </c>
    </row>
    <row r="192" spans="1:7" x14ac:dyDescent="0.25">
      <c r="A192" s="89" t="s">
        <v>694</v>
      </c>
      <c r="B192" s="110" t="s">
        <v>1168</v>
      </c>
      <c r="C192" s="163">
        <v>3308.48034907998</v>
      </c>
      <c r="D192" s="148">
        <v>24789</v>
      </c>
      <c r="E192" s="116"/>
      <c r="F192" s="144">
        <f t="shared" si="4"/>
        <v>0.31922157661186512</v>
      </c>
      <c r="G192" s="144">
        <f t="shared" si="5"/>
        <v>0.1329290069336079</v>
      </c>
    </row>
    <row r="193" spans="1:7" x14ac:dyDescent="0.25">
      <c r="A193" s="89" t="s">
        <v>695</v>
      </c>
      <c r="B193" s="110" t="s">
        <v>1169</v>
      </c>
      <c r="C193" s="163">
        <v>526.75666067999896</v>
      </c>
      <c r="D193" s="148">
        <v>21064</v>
      </c>
      <c r="E193" s="116"/>
      <c r="F193" s="144">
        <f t="shared" si="4"/>
        <v>5.0824570186681073E-2</v>
      </c>
      <c r="G193" s="144">
        <f t="shared" si="5"/>
        <v>0.11295399580658827</v>
      </c>
    </row>
    <row r="194" spans="1:7" x14ac:dyDescent="0.25">
      <c r="A194" s="89" t="s">
        <v>696</v>
      </c>
      <c r="B194" s="110" t="s">
        <v>1170</v>
      </c>
      <c r="C194" s="163">
        <v>688.764533510001</v>
      </c>
      <c r="D194" s="148">
        <v>19718</v>
      </c>
      <c r="E194" s="116"/>
      <c r="F194" s="144">
        <f t="shared" si="4"/>
        <v>6.6456039360348398E-2</v>
      </c>
      <c r="G194" s="144">
        <f t="shared" si="5"/>
        <v>0.10573617970538869</v>
      </c>
    </row>
    <row r="195" spans="1:7" x14ac:dyDescent="0.25">
      <c r="A195" s="89" t="s">
        <v>697</v>
      </c>
      <c r="B195" s="110" t="s">
        <v>1171</v>
      </c>
      <c r="C195" s="163">
        <v>709.37859406999905</v>
      </c>
      <c r="D195" s="148">
        <v>15777</v>
      </c>
      <c r="E195" s="116"/>
      <c r="F195" s="144">
        <f t="shared" si="4"/>
        <v>6.8445004751714528E-2</v>
      </c>
      <c r="G195" s="144">
        <f t="shared" si="5"/>
        <v>8.4602886053956661E-2</v>
      </c>
    </row>
    <row r="196" spans="1:7" x14ac:dyDescent="0.25">
      <c r="A196" s="89" t="s">
        <v>698</v>
      </c>
      <c r="B196" s="110" t="s">
        <v>1172</v>
      </c>
      <c r="C196" s="163">
        <v>742.62076305999699</v>
      </c>
      <c r="D196" s="148">
        <v>13504</v>
      </c>
      <c r="E196" s="116"/>
      <c r="F196" s="144">
        <f t="shared" si="4"/>
        <v>7.1652404063587749E-2</v>
      </c>
      <c r="G196" s="144">
        <f t="shared" si="5"/>
        <v>7.241410745215382E-2</v>
      </c>
    </row>
    <row r="197" spans="1:7" x14ac:dyDescent="0.25">
      <c r="A197" s="89" t="s">
        <v>699</v>
      </c>
      <c r="B197" s="110" t="s">
        <v>1173</v>
      </c>
      <c r="C197" s="163">
        <v>741.33201982000298</v>
      </c>
      <c r="D197" s="148">
        <v>11435</v>
      </c>
      <c r="E197" s="116"/>
      <c r="F197" s="144">
        <f t="shared" si="4"/>
        <v>7.1528058561873289E-2</v>
      </c>
      <c r="G197" s="144">
        <f t="shared" si="5"/>
        <v>6.1319262345629358E-2</v>
      </c>
    </row>
    <row r="198" spans="1:7" x14ac:dyDescent="0.25">
      <c r="A198" s="89" t="s">
        <v>700</v>
      </c>
      <c r="B198" s="110" t="s">
        <v>1174</v>
      </c>
      <c r="C198" s="163">
        <v>724.43404775000204</v>
      </c>
      <c r="D198" s="148">
        <v>9671</v>
      </c>
      <c r="E198" s="116"/>
      <c r="F198" s="144">
        <f t="shared" si="4"/>
        <v>6.989764316973443E-2</v>
      </c>
      <c r="G198" s="144">
        <f t="shared" si="5"/>
        <v>5.1859955062927988E-2</v>
      </c>
    </row>
    <row r="199" spans="1:7" x14ac:dyDescent="0.25">
      <c r="A199" s="89" t="s">
        <v>701</v>
      </c>
      <c r="B199" s="110" t="s">
        <v>1175</v>
      </c>
      <c r="C199" s="163">
        <v>648.83329262999905</v>
      </c>
      <c r="D199" s="148">
        <v>7641</v>
      </c>
      <c r="E199" s="110"/>
      <c r="F199" s="144">
        <f t="shared" si="4"/>
        <v>6.2603239184785303E-2</v>
      </c>
      <c r="G199" s="144">
        <f t="shared" si="5"/>
        <v>4.0974244301089105E-2</v>
      </c>
    </row>
    <row r="200" spans="1:7" x14ac:dyDescent="0.25">
      <c r="A200" s="89" t="s">
        <v>702</v>
      </c>
      <c r="B200" s="110" t="s">
        <v>1176</v>
      </c>
      <c r="C200" s="163">
        <v>662.31469159999904</v>
      </c>
      <c r="D200" s="148">
        <v>6977</v>
      </c>
      <c r="E200" s="110"/>
      <c r="F200" s="144">
        <f t="shared" si="4"/>
        <v>6.3904003578121871E-2</v>
      </c>
      <c r="G200" s="144">
        <f t="shared" si="5"/>
        <v>3.7413598022339838E-2</v>
      </c>
    </row>
    <row r="201" spans="1:7" x14ac:dyDescent="0.25">
      <c r="A201" s="89" t="s">
        <v>703</v>
      </c>
      <c r="B201" s="110" t="s">
        <v>1177</v>
      </c>
      <c r="C201" s="163">
        <v>1090.9817188100001</v>
      </c>
      <c r="D201" s="148">
        <v>3802</v>
      </c>
      <c r="E201" s="110"/>
      <c r="F201" s="144">
        <f t="shared" si="4"/>
        <v>0.1052643109789351</v>
      </c>
      <c r="G201" s="144">
        <f t="shared" si="5"/>
        <v>2.0387917397296267E-2</v>
      </c>
    </row>
    <row r="202" spans="1:7" x14ac:dyDescent="0.25">
      <c r="A202" s="89" t="s">
        <v>704</v>
      </c>
      <c r="B202" s="110" t="s">
        <v>608</v>
      </c>
      <c r="C202" s="145" t="s">
        <v>34</v>
      </c>
      <c r="D202" s="148" t="s">
        <v>34</v>
      </c>
      <c r="E202" s="110"/>
      <c r="F202" s="144" t="str">
        <f t="shared" si="4"/>
        <v/>
      </c>
      <c r="G202" s="144" t="str">
        <f t="shared" si="5"/>
        <v/>
      </c>
    </row>
    <row r="203" spans="1:7" x14ac:dyDescent="0.25">
      <c r="A203" s="89" t="s">
        <v>705</v>
      </c>
      <c r="B203" s="110" t="s">
        <v>608</v>
      </c>
      <c r="C203" s="145" t="s">
        <v>34</v>
      </c>
      <c r="D203" s="148" t="s">
        <v>34</v>
      </c>
      <c r="E203" s="110"/>
      <c r="F203" s="144" t="str">
        <f t="shared" si="4"/>
        <v/>
      </c>
      <c r="G203" s="144" t="str">
        <f t="shared" si="5"/>
        <v/>
      </c>
    </row>
    <row r="204" spans="1:7" x14ac:dyDescent="0.25">
      <c r="A204" s="89" t="s">
        <v>706</v>
      </c>
      <c r="B204" s="110" t="s">
        <v>608</v>
      </c>
      <c r="C204" s="145" t="s">
        <v>34</v>
      </c>
      <c r="D204" s="148" t="s">
        <v>34</v>
      </c>
      <c r="E204" s="110"/>
      <c r="F204" s="144" t="str">
        <f t="shared" si="4"/>
        <v/>
      </c>
      <c r="G204" s="144" t="str">
        <f t="shared" si="5"/>
        <v/>
      </c>
    </row>
    <row r="205" spans="1:7" x14ac:dyDescent="0.25">
      <c r="A205" s="89" t="s">
        <v>707</v>
      </c>
      <c r="B205" s="110" t="s">
        <v>608</v>
      </c>
      <c r="C205" s="145" t="s">
        <v>34</v>
      </c>
      <c r="D205" s="148" t="s">
        <v>34</v>
      </c>
      <c r="F205" s="144" t="str">
        <f t="shared" si="4"/>
        <v/>
      </c>
      <c r="G205" s="144" t="str">
        <f t="shared" si="5"/>
        <v/>
      </c>
    </row>
    <row r="206" spans="1:7" x14ac:dyDescent="0.25">
      <c r="A206" s="89" t="s">
        <v>708</v>
      </c>
      <c r="B206" s="110" t="s">
        <v>608</v>
      </c>
      <c r="C206" s="145" t="s">
        <v>34</v>
      </c>
      <c r="D206" s="148" t="s">
        <v>34</v>
      </c>
      <c r="E206" s="105"/>
      <c r="F206" s="144" t="str">
        <f t="shared" si="4"/>
        <v/>
      </c>
      <c r="G206" s="144" t="str">
        <f t="shared" si="5"/>
        <v/>
      </c>
    </row>
    <row r="207" spans="1:7" x14ac:dyDescent="0.25">
      <c r="A207" s="89" t="s">
        <v>709</v>
      </c>
      <c r="B207" s="110" t="s">
        <v>608</v>
      </c>
      <c r="C207" s="145" t="s">
        <v>34</v>
      </c>
      <c r="D207" s="148" t="s">
        <v>34</v>
      </c>
      <c r="E207" s="105"/>
      <c r="F207" s="144" t="str">
        <f t="shared" si="4"/>
        <v/>
      </c>
      <c r="G207" s="144" t="str">
        <f t="shared" si="5"/>
        <v/>
      </c>
    </row>
    <row r="208" spans="1:7" x14ac:dyDescent="0.25">
      <c r="A208" s="89" t="s">
        <v>710</v>
      </c>
      <c r="B208" s="110" t="s">
        <v>608</v>
      </c>
      <c r="C208" s="145" t="s">
        <v>34</v>
      </c>
      <c r="D208" s="148" t="s">
        <v>34</v>
      </c>
      <c r="E208" s="105"/>
      <c r="F208" s="144" t="str">
        <f t="shared" si="4"/>
        <v/>
      </c>
      <c r="G208" s="144" t="str">
        <f t="shared" si="5"/>
        <v/>
      </c>
    </row>
    <row r="209" spans="1:7" x14ac:dyDescent="0.25">
      <c r="A209" s="89" t="s">
        <v>711</v>
      </c>
      <c r="B209" s="110" t="s">
        <v>608</v>
      </c>
      <c r="C209" s="145" t="s">
        <v>34</v>
      </c>
      <c r="D209" s="148" t="s">
        <v>34</v>
      </c>
      <c r="E209" s="105"/>
      <c r="F209" s="144" t="str">
        <f t="shared" si="4"/>
        <v/>
      </c>
      <c r="G209" s="144" t="str">
        <f t="shared" si="5"/>
        <v/>
      </c>
    </row>
    <row r="210" spans="1:7" x14ac:dyDescent="0.25">
      <c r="A210" s="89" t="s">
        <v>712</v>
      </c>
      <c r="B210" s="110" t="s">
        <v>608</v>
      </c>
      <c r="C210" s="145" t="s">
        <v>34</v>
      </c>
      <c r="D210" s="148" t="s">
        <v>34</v>
      </c>
      <c r="E210" s="105"/>
      <c r="F210" s="144" t="str">
        <f t="shared" si="4"/>
        <v/>
      </c>
      <c r="G210" s="144" t="str">
        <f t="shared" si="5"/>
        <v/>
      </c>
    </row>
    <row r="211" spans="1:7" x14ac:dyDescent="0.25">
      <c r="A211" s="89" t="s">
        <v>713</v>
      </c>
      <c r="B211" s="110" t="s">
        <v>608</v>
      </c>
      <c r="C211" s="145" t="s">
        <v>34</v>
      </c>
      <c r="D211" s="148" t="s">
        <v>34</v>
      </c>
      <c r="E211" s="105"/>
      <c r="F211" s="144" t="str">
        <f t="shared" si="4"/>
        <v/>
      </c>
      <c r="G211" s="144" t="str">
        <f t="shared" si="5"/>
        <v/>
      </c>
    </row>
    <row r="212" spans="1:7" x14ac:dyDescent="0.25">
      <c r="A212" s="89" t="s">
        <v>714</v>
      </c>
      <c r="B212" s="110" t="s">
        <v>608</v>
      </c>
      <c r="C212" s="145" t="s">
        <v>34</v>
      </c>
      <c r="D212" s="148" t="s">
        <v>34</v>
      </c>
      <c r="E212" s="105"/>
      <c r="F212" s="144" t="str">
        <f t="shared" si="4"/>
        <v/>
      </c>
      <c r="G212" s="144" t="str">
        <f t="shared" si="5"/>
        <v/>
      </c>
    </row>
    <row r="213" spans="1:7" x14ac:dyDescent="0.25">
      <c r="A213" s="89" t="s">
        <v>715</v>
      </c>
      <c r="B213" s="110" t="s">
        <v>608</v>
      </c>
      <c r="C213" s="145" t="s">
        <v>34</v>
      </c>
      <c r="D213" s="148" t="s">
        <v>34</v>
      </c>
      <c r="E213" s="105"/>
      <c r="F213" s="144" t="str">
        <f t="shared" si="4"/>
        <v/>
      </c>
      <c r="G213" s="144" t="str">
        <f t="shared" si="5"/>
        <v/>
      </c>
    </row>
    <row r="214" spans="1:7" x14ac:dyDescent="0.25">
      <c r="A214" s="89" t="s">
        <v>716</v>
      </c>
      <c r="B214" s="119" t="s">
        <v>99</v>
      </c>
      <c r="C214" s="151">
        <f>SUM(C190:C213)</f>
        <v>10364.212795999978</v>
      </c>
      <c r="D214" s="149">
        <f>SUM(D190:D213)</f>
        <v>186483</v>
      </c>
      <c r="E214" s="105"/>
      <c r="F214" s="150">
        <f>SUM(F190:F213)</f>
        <v>1</v>
      </c>
      <c r="G214" s="150">
        <f>SUM(G190:G213)</f>
        <v>0.99999999999999989</v>
      </c>
    </row>
    <row r="215" spans="1:7" ht="15" customHeight="1" x14ac:dyDescent="0.25">
      <c r="A215" s="100"/>
      <c r="B215" s="101" t="s">
        <v>717</v>
      </c>
      <c r="C215" s="100" t="s">
        <v>686</v>
      </c>
      <c r="D215" s="100" t="s">
        <v>687</v>
      </c>
      <c r="E215" s="107"/>
      <c r="F215" s="100" t="s">
        <v>514</v>
      </c>
      <c r="G215" s="100" t="s">
        <v>688</v>
      </c>
    </row>
    <row r="216" spans="1:7" x14ac:dyDescent="0.25">
      <c r="A216" s="89" t="s">
        <v>718</v>
      </c>
      <c r="B216" s="89" t="s">
        <v>719</v>
      </c>
      <c r="C216" s="123">
        <v>0.55352953454214204</v>
      </c>
      <c r="F216" s="147"/>
      <c r="G216" s="147"/>
    </row>
    <row r="217" spans="1:7" x14ac:dyDescent="0.25">
      <c r="F217" s="147"/>
      <c r="G217" s="147"/>
    </row>
    <row r="218" spans="1:7" x14ac:dyDescent="0.25">
      <c r="B218" s="110" t="s">
        <v>720</v>
      </c>
      <c r="F218" s="147"/>
      <c r="G218" s="147"/>
    </row>
    <row r="219" spans="1:7" x14ac:dyDescent="0.25">
      <c r="A219" s="89" t="s">
        <v>721</v>
      </c>
      <c r="B219" s="89" t="s">
        <v>722</v>
      </c>
      <c r="C219" s="163">
        <v>2052.0782431299999</v>
      </c>
      <c r="D219" s="148">
        <v>68987</v>
      </c>
      <c r="F219" s="144">
        <f t="shared" ref="F219:F233" si="6">IF($C$227=0,"",IF(C219="[for completion]","",C219/$C$227))</f>
        <v>0.19799653707631187</v>
      </c>
      <c r="G219" s="144">
        <f t="shared" ref="G219:G233" si="7">IF($D$227=0,"",IF(D219="[for completion]","",D219/$D$227))</f>
        <v>0.36993720607240338</v>
      </c>
    </row>
    <row r="220" spans="1:7" x14ac:dyDescent="0.25">
      <c r="A220" s="89" t="s">
        <v>723</v>
      </c>
      <c r="B220" s="89" t="s">
        <v>724</v>
      </c>
      <c r="C220" s="163">
        <v>1439.89774195</v>
      </c>
      <c r="D220" s="148">
        <v>27339</v>
      </c>
      <c r="F220" s="144">
        <f t="shared" si="6"/>
        <v>0.13892977404957557</v>
      </c>
      <c r="G220" s="144">
        <f t="shared" si="7"/>
        <v>0.14660317562458777</v>
      </c>
    </row>
    <row r="221" spans="1:7" x14ac:dyDescent="0.25">
      <c r="A221" s="89" t="s">
        <v>725</v>
      </c>
      <c r="B221" s="89" t="s">
        <v>726</v>
      </c>
      <c r="C221" s="163">
        <v>1897.4174881599999</v>
      </c>
      <c r="D221" s="148">
        <v>28638</v>
      </c>
      <c r="F221" s="144">
        <f t="shared" si="6"/>
        <v>0.18307396089863148</v>
      </c>
      <c r="G221" s="144">
        <f t="shared" si="7"/>
        <v>0.15356895802834575</v>
      </c>
    </row>
    <row r="222" spans="1:7" x14ac:dyDescent="0.25">
      <c r="A222" s="89" t="s">
        <v>727</v>
      </c>
      <c r="B222" s="89" t="s">
        <v>728</v>
      </c>
      <c r="C222" s="163">
        <v>2707.1489452600199</v>
      </c>
      <c r="D222" s="148">
        <v>37263</v>
      </c>
      <c r="F222" s="144">
        <f t="shared" si="6"/>
        <v>0.26120159808999932</v>
      </c>
      <c r="G222" s="144">
        <f t="shared" si="7"/>
        <v>0.19981982271842474</v>
      </c>
    </row>
    <row r="223" spans="1:7" x14ac:dyDescent="0.25">
      <c r="A223" s="89" t="s">
        <v>729</v>
      </c>
      <c r="B223" s="89" t="s">
        <v>730</v>
      </c>
      <c r="C223" s="163">
        <v>2267.6703774999801</v>
      </c>
      <c r="D223" s="148">
        <v>24256</v>
      </c>
      <c r="F223" s="144">
        <f t="shared" si="6"/>
        <v>0.21879812988548175</v>
      </c>
      <c r="G223" s="144">
        <f t="shared" si="7"/>
        <v>0.13007083755623838</v>
      </c>
    </row>
    <row r="224" spans="1:7" x14ac:dyDescent="0.25">
      <c r="A224" s="89" t="s">
        <v>731</v>
      </c>
      <c r="B224" s="89" t="s">
        <v>732</v>
      </c>
      <c r="C224" s="89">
        <v>0</v>
      </c>
      <c r="D224" s="89">
        <v>0</v>
      </c>
      <c r="F224" s="144">
        <f t="shared" si="6"/>
        <v>0</v>
      </c>
      <c r="G224" s="144">
        <f t="shared" si="7"/>
        <v>0</v>
      </c>
    </row>
    <row r="225" spans="1:7" x14ac:dyDescent="0.25">
      <c r="A225" s="89" t="s">
        <v>733</v>
      </c>
      <c r="B225" s="89" t="s">
        <v>734</v>
      </c>
      <c r="C225" s="89">
        <v>0</v>
      </c>
      <c r="D225" s="89">
        <v>0</v>
      </c>
      <c r="F225" s="144">
        <f t="shared" si="6"/>
        <v>0</v>
      </c>
      <c r="G225" s="144">
        <f t="shared" si="7"/>
        <v>0</v>
      </c>
    </row>
    <row r="226" spans="1:7" x14ac:dyDescent="0.25">
      <c r="A226" s="89" t="s">
        <v>735</v>
      </c>
      <c r="B226" s="89" t="s">
        <v>736</v>
      </c>
      <c r="C226" s="89">
        <v>0</v>
      </c>
      <c r="D226" s="89">
        <v>0</v>
      </c>
      <c r="F226" s="144">
        <f t="shared" si="6"/>
        <v>0</v>
      </c>
      <c r="G226" s="144">
        <f t="shared" si="7"/>
        <v>0</v>
      </c>
    </row>
    <row r="227" spans="1:7" x14ac:dyDescent="0.25">
      <c r="A227" s="89" t="s">
        <v>737</v>
      </c>
      <c r="B227" s="119" t="s">
        <v>99</v>
      </c>
      <c r="C227" s="145">
        <f>SUM(C219:C226)</f>
        <v>10364.212796</v>
      </c>
      <c r="D227" s="148">
        <f>SUM(D219:D226)</f>
        <v>186483</v>
      </c>
      <c r="F227" s="123">
        <f>SUM(F219:F226)</f>
        <v>1</v>
      </c>
      <c r="G227" s="123">
        <f>SUM(G219:G226)</f>
        <v>0.99999999999999989</v>
      </c>
    </row>
    <row r="228" spans="1:7" outlineLevel="1" x14ac:dyDescent="0.25">
      <c r="A228" s="89" t="s">
        <v>738</v>
      </c>
      <c r="B228" s="106" t="s">
        <v>739</v>
      </c>
      <c r="C228" s="145"/>
      <c r="D228" s="148"/>
      <c r="F228" s="144">
        <f t="shared" si="6"/>
        <v>0</v>
      </c>
      <c r="G228" s="144">
        <f t="shared" si="7"/>
        <v>0</v>
      </c>
    </row>
    <row r="229" spans="1:7" outlineLevel="1" x14ac:dyDescent="0.25">
      <c r="A229" s="89" t="s">
        <v>740</v>
      </c>
      <c r="B229" s="106" t="s">
        <v>741</v>
      </c>
      <c r="C229" s="145"/>
      <c r="D229" s="148"/>
      <c r="F229" s="144">
        <f t="shared" si="6"/>
        <v>0</v>
      </c>
      <c r="G229" s="144">
        <f t="shared" si="7"/>
        <v>0</v>
      </c>
    </row>
    <row r="230" spans="1:7" outlineLevel="1" x14ac:dyDescent="0.25">
      <c r="A230" s="89" t="s">
        <v>742</v>
      </c>
      <c r="B230" s="106" t="s">
        <v>743</v>
      </c>
      <c r="C230" s="145"/>
      <c r="D230" s="148"/>
      <c r="F230" s="144">
        <f t="shared" si="6"/>
        <v>0</v>
      </c>
      <c r="G230" s="144">
        <f t="shared" si="7"/>
        <v>0</v>
      </c>
    </row>
    <row r="231" spans="1:7" outlineLevel="1" x14ac:dyDescent="0.25">
      <c r="A231" s="89" t="s">
        <v>744</v>
      </c>
      <c r="B231" s="106" t="s">
        <v>745</v>
      </c>
      <c r="C231" s="145"/>
      <c r="D231" s="148"/>
      <c r="F231" s="144">
        <f t="shared" si="6"/>
        <v>0</v>
      </c>
      <c r="G231" s="144">
        <f t="shared" si="7"/>
        <v>0</v>
      </c>
    </row>
    <row r="232" spans="1:7" outlineLevel="1" x14ac:dyDescent="0.25">
      <c r="A232" s="89" t="s">
        <v>746</v>
      </c>
      <c r="B232" s="106" t="s">
        <v>747</v>
      </c>
      <c r="C232" s="145"/>
      <c r="D232" s="148"/>
      <c r="F232" s="144">
        <f t="shared" si="6"/>
        <v>0</v>
      </c>
      <c r="G232" s="144">
        <f t="shared" si="7"/>
        <v>0</v>
      </c>
    </row>
    <row r="233" spans="1:7" outlineLevel="1" x14ac:dyDescent="0.25">
      <c r="A233" s="89" t="s">
        <v>748</v>
      </c>
      <c r="B233" s="106" t="s">
        <v>749</v>
      </c>
      <c r="C233" s="145"/>
      <c r="D233" s="148"/>
      <c r="F233" s="144">
        <f t="shared" si="6"/>
        <v>0</v>
      </c>
      <c r="G233" s="144">
        <f t="shared" si="7"/>
        <v>0</v>
      </c>
    </row>
    <row r="234" spans="1:7" outlineLevel="1" x14ac:dyDescent="0.25">
      <c r="A234" s="89" t="s">
        <v>750</v>
      </c>
      <c r="B234" s="106"/>
      <c r="F234" s="144"/>
      <c r="G234" s="144"/>
    </row>
    <row r="235" spans="1:7" outlineLevel="1" x14ac:dyDescent="0.25">
      <c r="A235" s="89" t="s">
        <v>751</v>
      </c>
      <c r="B235" s="106"/>
      <c r="F235" s="144"/>
      <c r="G235" s="144"/>
    </row>
    <row r="236" spans="1:7" outlineLevel="1" x14ac:dyDescent="0.25">
      <c r="A236" s="89" t="s">
        <v>752</v>
      </c>
      <c r="B236" s="106"/>
      <c r="F236" s="144"/>
      <c r="G236" s="144"/>
    </row>
    <row r="237" spans="1:7" ht="15" customHeight="1" x14ac:dyDescent="0.25">
      <c r="A237" s="100"/>
      <c r="B237" s="101" t="s">
        <v>753</v>
      </c>
      <c r="C237" s="100" t="s">
        <v>686</v>
      </c>
      <c r="D237" s="100" t="s">
        <v>687</v>
      </c>
      <c r="E237" s="107"/>
      <c r="F237" s="100" t="s">
        <v>514</v>
      </c>
      <c r="G237" s="100" t="s">
        <v>688</v>
      </c>
    </row>
    <row r="238" spans="1:7" x14ac:dyDescent="0.25">
      <c r="A238" s="89" t="s">
        <v>754</v>
      </c>
      <c r="B238" s="89" t="s">
        <v>719</v>
      </c>
      <c r="C238" s="123">
        <v>0.55641476631697095</v>
      </c>
      <c r="F238" s="147"/>
      <c r="G238" s="147"/>
    </row>
    <row r="239" spans="1:7" x14ac:dyDescent="0.25">
      <c r="F239" s="147"/>
      <c r="G239" s="147"/>
    </row>
    <row r="240" spans="1:7" x14ac:dyDescent="0.25">
      <c r="B240" s="110" t="s">
        <v>720</v>
      </c>
      <c r="F240" s="147"/>
      <c r="G240" s="147"/>
    </row>
    <row r="241" spans="1:7" x14ac:dyDescent="0.25">
      <c r="A241" s="89" t="s">
        <v>755</v>
      </c>
      <c r="B241" s="89" t="s">
        <v>722</v>
      </c>
      <c r="C241" s="163">
        <v>1941.4286061299999</v>
      </c>
      <c r="D241" s="148">
        <v>66852</v>
      </c>
      <c r="F241" s="144">
        <f>IF($C$249=0,"",IF(C241="[Mark as ND1 if not relevant]","",C241/$C$249))</f>
        <v>0.18732041152988307</v>
      </c>
      <c r="G241" s="144">
        <f>IF($D$249=0,"",IF(D241="[Mark as ND1 if not relevant]","",D241/$D$249))</f>
        <v>0.35848844130564178</v>
      </c>
    </row>
    <row r="242" spans="1:7" x14ac:dyDescent="0.25">
      <c r="A242" s="89" t="s">
        <v>756</v>
      </c>
      <c r="B242" s="89" t="s">
        <v>724</v>
      </c>
      <c r="C242" s="163">
        <v>1400.31035806</v>
      </c>
      <c r="D242" s="148">
        <v>26924</v>
      </c>
      <c r="F242" s="144">
        <f t="shared" ref="F242:F248" si="8">IF($C$249=0,"",IF(C242="[Mark as ND1 if not relevant]","",C242/$C$249))</f>
        <v>0.13511015121191267</v>
      </c>
      <c r="G242" s="144">
        <f t="shared" ref="G242:G248" si="9">IF($D$249=0,"",IF(D242="[Mark as ND1 if not relevant]","",D242/$D$249))</f>
        <v>0.14437777170036947</v>
      </c>
    </row>
    <row r="243" spans="1:7" x14ac:dyDescent="0.25">
      <c r="A243" s="89" t="s">
        <v>757</v>
      </c>
      <c r="B243" s="89" t="s">
        <v>726</v>
      </c>
      <c r="C243" s="163">
        <v>1892.92777009</v>
      </c>
      <c r="D243" s="148">
        <v>28759</v>
      </c>
      <c r="F243" s="144">
        <f t="shared" si="8"/>
        <v>0.18264076658292494</v>
      </c>
      <c r="G243" s="144">
        <f t="shared" si="9"/>
        <v>0.15421781073878049</v>
      </c>
    </row>
    <row r="244" spans="1:7" x14ac:dyDescent="0.25">
      <c r="A244" s="89" t="s">
        <v>758</v>
      </c>
      <c r="B244" s="89" t="s">
        <v>728</v>
      </c>
      <c r="C244" s="163">
        <v>2742.6855799600098</v>
      </c>
      <c r="D244" s="148">
        <v>37886</v>
      </c>
      <c r="F244" s="144">
        <f t="shared" si="8"/>
        <v>0.26463038090249663</v>
      </c>
      <c r="G244" s="144">
        <f t="shared" si="9"/>
        <v>0.20316060981429943</v>
      </c>
    </row>
    <row r="245" spans="1:7" x14ac:dyDescent="0.25">
      <c r="A245" s="89" t="s">
        <v>759</v>
      </c>
      <c r="B245" s="89" t="s">
        <v>730</v>
      </c>
      <c r="C245" s="163">
        <v>2386.8604817599899</v>
      </c>
      <c r="D245" s="148">
        <v>26062</v>
      </c>
      <c r="F245" s="144">
        <f t="shared" si="8"/>
        <v>0.23029828977278266</v>
      </c>
      <c r="G245" s="144">
        <f t="shared" si="9"/>
        <v>0.13975536644090883</v>
      </c>
    </row>
    <row r="246" spans="1:7" x14ac:dyDescent="0.25">
      <c r="A246" s="89" t="s">
        <v>760</v>
      </c>
      <c r="B246" s="89" t="s">
        <v>732</v>
      </c>
      <c r="C246" s="89">
        <v>0</v>
      </c>
      <c r="D246" s="148">
        <v>0</v>
      </c>
      <c r="F246" s="144">
        <f t="shared" si="8"/>
        <v>0</v>
      </c>
      <c r="G246" s="144">
        <f t="shared" si="9"/>
        <v>0</v>
      </c>
    </row>
    <row r="247" spans="1:7" x14ac:dyDescent="0.25">
      <c r="A247" s="89" t="s">
        <v>761</v>
      </c>
      <c r="B247" s="89" t="s">
        <v>734</v>
      </c>
      <c r="C247" s="89">
        <v>0</v>
      </c>
      <c r="D247" s="89">
        <v>0</v>
      </c>
      <c r="F247" s="144">
        <f t="shared" si="8"/>
        <v>0</v>
      </c>
      <c r="G247" s="144">
        <f t="shared" si="9"/>
        <v>0</v>
      </c>
    </row>
    <row r="248" spans="1:7" x14ac:dyDescent="0.25">
      <c r="A248" s="89" t="s">
        <v>762</v>
      </c>
      <c r="B248" s="89" t="s">
        <v>736</v>
      </c>
      <c r="C248" s="89">
        <v>0</v>
      </c>
      <c r="D248" s="89">
        <v>0</v>
      </c>
      <c r="F248" s="144">
        <f t="shared" si="8"/>
        <v>0</v>
      </c>
      <c r="G248" s="144">
        <f t="shared" si="9"/>
        <v>0</v>
      </c>
    </row>
    <row r="249" spans="1:7" x14ac:dyDescent="0.25">
      <c r="A249" s="89" t="s">
        <v>763</v>
      </c>
      <c r="B249" s="119" t="s">
        <v>99</v>
      </c>
      <c r="C249" s="145">
        <f>SUM(C241:C248)</f>
        <v>10364.212796</v>
      </c>
      <c r="D249" s="148">
        <f>SUM(D241:D248)</f>
        <v>186483</v>
      </c>
      <c r="F249" s="123">
        <f>SUM(F241:F248)</f>
        <v>0.99999999999999989</v>
      </c>
      <c r="G249" s="123">
        <f>SUM(G241:G248)</f>
        <v>1</v>
      </c>
    </row>
    <row r="250" spans="1:7" outlineLevel="1" x14ac:dyDescent="0.25">
      <c r="A250" s="89" t="s">
        <v>764</v>
      </c>
      <c r="B250" s="106" t="s">
        <v>739</v>
      </c>
      <c r="C250" s="145"/>
      <c r="D250" s="148"/>
      <c r="F250" s="144">
        <f t="shared" ref="F250:F255" si="10">IF($C$249=0,"",IF(C250="[for completion]","",C250/$C$249))</f>
        <v>0</v>
      </c>
      <c r="G250" s="144">
        <f t="shared" ref="G250:G255" si="11">IF($D$249=0,"",IF(D250="[for completion]","",D250/$D$249))</f>
        <v>0</v>
      </c>
    </row>
    <row r="251" spans="1:7" outlineLevel="1" x14ac:dyDescent="0.25">
      <c r="A251" s="89" t="s">
        <v>765</v>
      </c>
      <c r="B251" s="106" t="s">
        <v>741</v>
      </c>
      <c r="C251" s="145"/>
      <c r="D251" s="148"/>
      <c r="F251" s="144">
        <f t="shared" si="10"/>
        <v>0</v>
      </c>
      <c r="G251" s="144">
        <f t="shared" si="11"/>
        <v>0</v>
      </c>
    </row>
    <row r="252" spans="1:7" outlineLevel="1" x14ac:dyDescent="0.25">
      <c r="A252" s="89" t="s">
        <v>766</v>
      </c>
      <c r="B252" s="106" t="s">
        <v>743</v>
      </c>
      <c r="C252" s="145"/>
      <c r="D252" s="148"/>
      <c r="F252" s="144">
        <f t="shared" si="10"/>
        <v>0</v>
      </c>
      <c r="G252" s="144">
        <f t="shared" si="11"/>
        <v>0</v>
      </c>
    </row>
    <row r="253" spans="1:7" outlineLevel="1" x14ac:dyDescent="0.25">
      <c r="A253" s="89" t="s">
        <v>767</v>
      </c>
      <c r="B253" s="106" t="s">
        <v>745</v>
      </c>
      <c r="C253" s="145"/>
      <c r="D253" s="148"/>
      <c r="F253" s="144">
        <f t="shared" si="10"/>
        <v>0</v>
      </c>
      <c r="G253" s="144">
        <f t="shared" si="11"/>
        <v>0</v>
      </c>
    </row>
    <row r="254" spans="1:7" outlineLevel="1" x14ac:dyDescent="0.25">
      <c r="A254" s="89" t="s">
        <v>768</v>
      </c>
      <c r="B254" s="106" t="s">
        <v>747</v>
      </c>
      <c r="C254" s="145"/>
      <c r="D254" s="148"/>
      <c r="F254" s="144">
        <f t="shared" si="10"/>
        <v>0</v>
      </c>
      <c r="G254" s="144">
        <f t="shared" si="11"/>
        <v>0</v>
      </c>
    </row>
    <row r="255" spans="1:7" outlineLevel="1" x14ac:dyDescent="0.25">
      <c r="A255" s="89" t="s">
        <v>769</v>
      </c>
      <c r="B255" s="106" t="s">
        <v>749</v>
      </c>
      <c r="C255" s="145"/>
      <c r="D255" s="148"/>
      <c r="F255" s="144">
        <f t="shared" si="10"/>
        <v>0</v>
      </c>
      <c r="G255" s="144">
        <f t="shared" si="11"/>
        <v>0</v>
      </c>
    </row>
    <row r="256" spans="1:7" outlineLevel="1" x14ac:dyDescent="0.25">
      <c r="A256" s="89" t="s">
        <v>770</v>
      </c>
      <c r="B256" s="106"/>
      <c r="F256" s="103"/>
      <c r="G256" s="103"/>
    </row>
    <row r="257" spans="1:14" outlineLevel="1" x14ac:dyDescent="0.25">
      <c r="A257" s="89" t="s">
        <v>771</v>
      </c>
      <c r="B257" s="106"/>
      <c r="F257" s="103"/>
      <c r="G257" s="103"/>
    </row>
    <row r="258" spans="1:14" outlineLevel="1" x14ac:dyDescent="0.25">
      <c r="A258" s="89" t="s">
        <v>772</v>
      </c>
      <c r="B258" s="106"/>
      <c r="F258" s="103"/>
      <c r="G258" s="103"/>
    </row>
    <row r="259" spans="1:14" ht="15" customHeight="1" x14ac:dyDescent="0.25">
      <c r="A259" s="100"/>
      <c r="B259" s="101" t="s">
        <v>773</v>
      </c>
      <c r="C259" s="100" t="s">
        <v>514</v>
      </c>
      <c r="D259" s="100"/>
      <c r="E259" s="107"/>
      <c r="F259" s="100"/>
      <c r="G259" s="100"/>
    </row>
    <row r="260" spans="1:14" x14ac:dyDescent="0.25">
      <c r="A260" s="89" t="s">
        <v>774</v>
      </c>
      <c r="B260" s="89" t="s">
        <v>775</v>
      </c>
      <c r="C260" s="164">
        <v>0.93269784116655696</v>
      </c>
      <c r="E260" s="105"/>
      <c r="F260" s="105"/>
      <c r="G260" s="105"/>
    </row>
    <row r="261" spans="1:14" x14ac:dyDescent="0.25">
      <c r="A261" s="89" t="s">
        <v>776</v>
      </c>
      <c r="B261" s="89" t="s">
        <v>777</v>
      </c>
      <c r="C261" s="164">
        <v>6.7292158948064493E-2</v>
      </c>
      <c r="E261" s="105"/>
      <c r="F261" s="105"/>
    </row>
    <row r="262" spans="1:14" x14ac:dyDescent="0.25">
      <c r="A262" s="89" t="s">
        <v>778</v>
      </c>
      <c r="B262" s="89" t="s">
        <v>779</v>
      </c>
      <c r="C262" s="105">
        <v>9.9998853786559684E-6</v>
      </c>
      <c r="E262" s="105"/>
      <c r="F262" s="105"/>
    </row>
    <row r="263" spans="1:14" x14ac:dyDescent="0.25">
      <c r="A263" s="89" t="s">
        <v>780</v>
      </c>
      <c r="B263" s="110" t="s">
        <v>975</v>
      </c>
      <c r="C263" s="105">
        <v>0</v>
      </c>
      <c r="D263" s="116"/>
      <c r="E263" s="116"/>
      <c r="F263" s="117"/>
      <c r="G263" s="117"/>
      <c r="H263" s="84"/>
      <c r="I263" s="89"/>
      <c r="J263" s="89"/>
      <c r="K263" s="89"/>
      <c r="L263" s="84"/>
      <c r="M263" s="84"/>
      <c r="N263" s="84"/>
    </row>
    <row r="264" spans="1:14" x14ac:dyDescent="0.25">
      <c r="A264" s="89" t="s">
        <v>981</v>
      </c>
      <c r="B264" s="89" t="s">
        <v>97</v>
      </c>
      <c r="C264" s="105">
        <v>0</v>
      </c>
      <c r="E264" s="105"/>
      <c r="F264" s="105"/>
    </row>
    <row r="265" spans="1:14" outlineLevel="1" x14ac:dyDescent="0.25">
      <c r="A265" s="89" t="s">
        <v>781</v>
      </c>
      <c r="B265" s="106" t="s">
        <v>782</v>
      </c>
      <c r="C265" s="123"/>
      <c r="E265" s="105"/>
      <c r="F265" s="105"/>
    </row>
    <row r="266" spans="1:14" outlineLevel="1" x14ac:dyDescent="0.25">
      <c r="A266" s="89" t="s">
        <v>783</v>
      </c>
      <c r="B266" s="106" t="s">
        <v>784</v>
      </c>
      <c r="C266" s="152"/>
      <c r="E266" s="105"/>
      <c r="F266" s="105"/>
    </row>
    <row r="267" spans="1:14" outlineLevel="1" x14ac:dyDescent="0.25">
      <c r="A267" s="89" t="s">
        <v>785</v>
      </c>
      <c r="B267" s="106" t="s">
        <v>786</v>
      </c>
      <c r="C267" s="123"/>
      <c r="E267" s="105"/>
      <c r="F267" s="105"/>
    </row>
    <row r="268" spans="1:14" outlineLevel="1" x14ac:dyDescent="0.25">
      <c r="A268" s="89" t="s">
        <v>787</v>
      </c>
      <c r="B268" s="106" t="s">
        <v>788</v>
      </c>
      <c r="C268" s="123"/>
      <c r="E268" s="105"/>
      <c r="F268" s="105"/>
    </row>
    <row r="269" spans="1:14" outlineLevel="1" x14ac:dyDescent="0.25">
      <c r="A269" s="89" t="s">
        <v>789</v>
      </c>
      <c r="B269" s="106" t="s">
        <v>790</v>
      </c>
      <c r="C269" s="123"/>
      <c r="E269" s="105"/>
      <c r="F269" s="105"/>
    </row>
    <row r="270" spans="1:14" outlineLevel="1" x14ac:dyDescent="0.25">
      <c r="A270" s="89" t="s">
        <v>791</v>
      </c>
      <c r="B270" s="106" t="s">
        <v>101</v>
      </c>
      <c r="C270" s="123"/>
      <c r="E270" s="105"/>
      <c r="F270" s="105"/>
    </row>
    <row r="271" spans="1:14" outlineLevel="1" x14ac:dyDescent="0.25">
      <c r="A271" s="89" t="s">
        <v>792</v>
      </c>
      <c r="B271" s="106" t="s">
        <v>101</v>
      </c>
      <c r="C271" s="123"/>
      <c r="E271" s="105"/>
      <c r="F271" s="105"/>
    </row>
    <row r="272" spans="1:14" outlineLevel="1" x14ac:dyDescent="0.25">
      <c r="A272" s="89" t="s">
        <v>793</v>
      </c>
      <c r="B272" s="106" t="s">
        <v>101</v>
      </c>
      <c r="C272" s="123"/>
      <c r="E272" s="105"/>
      <c r="F272" s="105"/>
    </row>
    <row r="273" spans="1:7" outlineLevel="1" x14ac:dyDescent="0.25">
      <c r="A273" s="89" t="s">
        <v>794</v>
      </c>
      <c r="B273" s="106" t="s">
        <v>101</v>
      </c>
      <c r="C273" s="123"/>
      <c r="E273" s="105"/>
      <c r="F273" s="105"/>
    </row>
    <row r="274" spans="1:7" outlineLevel="1" x14ac:dyDescent="0.25">
      <c r="A274" s="89" t="s">
        <v>795</v>
      </c>
      <c r="B274" s="106" t="s">
        <v>101</v>
      </c>
      <c r="C274" s="123"/>
      <c r="E274" s="105"/>
      <c r="F274" s="105"/>
    </row>
    <row r="275" spans="1:7" outlineLevel="1" x14ac:dyDescent="0.25">
      <c r="A275" s="89" t="s">
        <v>796</v>
      </c>
      <c r="B275" s="106" t="s">
        <v>101</v>
      </c>
      <c r="C275" s="123"/>
      <c r="E275" s="105"/>
      <c r="F275" s="105"/>
    </row>
    <row r="276" spans="1:7" ht="15" customHeight="1" x14ac:dyDescent="0.25">
      <c r="A276" s="100"/>
      <c r="B276" s="101" t="s">
        <v>797</v>
      </c>
      <c r="C276" s="100" t="s">
        <v>514</v>
      </c>
      <c r="D276" s="100"/>
      <c r="E276" s="107"/>
      <c r="F276" s="100"/>
      <c r="G276" s="102"/>
    </row>
    <row r="277" spans="1:7" x14ac:dyDescent="0.25">
      <c r="A277" s="89" t="s">
        <v>7</v>
      </c>
      <c r="B277" s="89" t="s">
        <v>976</v>
      </c>
      <c r="C277" s="123">
        <v>1</v>
      </c>
      <c r="E277" s="84"/>
      <c r="F277" s="84"/>
    </row>
    <row r="278" spans="1:7" x14ac:dyDescent="0.25">
      <c r="A278" s="89" t="s">
        <v>798</v>
      </c>
      <c r="B278" s="89" t="s">
        <v>799</v>
      </c>
      <c r="C278" s="123">
        <v>0</v>
      </c>
      <c r="E278" s="84"/>
      <c r="F278" s="84"/>
    </row>
    <row r="279" spans="1:7" x14ac:dyDescent="0.25">
      <c r="A279" s="89" t="s">
        <v>800</v>
      </c>
      <c r="B279" s="89" t="s">
        <v>97</v>
      </c>
      <c r="C279" s="123">
        <v>0</v>
      </c>
      <c r="E279" s="84"/>
      <c r="F279" s="84"/>
    </row>
    <row r="280" spans="1:7" outlineLevel="1" x14ac:dyDescent="0.25">
      <c r="A280" s="89" t="s">
        <v>801</v>
      </c>
      <c r="C280" s="123"/>
      <c r="E280" s="84"/>
      <c r="F280" s="84"/>
    </row>
    <row r="281" spans="1:7" outlineLevel="1" x14ac:dyDescent="0.25">
      <c r="A281" s="89" t="s">
        <v>802</v>
      </c>
      <c r="C281" s="123"/>
      <c r="E281" s="84"/>
      <c r="F281" s="84"/>
    </row>
    <row r="282" spans="1:7" outlineLevel="1" x14ac:dyDescent="0.25">
      <c r="A282" s="89" t="s">
        <v>803</v>
      </c>
      <c r="C282" s="123"/>
      <c r="E282" s="84"/>
      <c r="F282" s="84"/>
    </row>
    <row r="283" spans="1:7" outlineLevel="1" x14ac:dyDescent="0.25">
      <c r="A283" s="89" t="s">
        <v>804</v>
      </c>
      <c r="C283" s="123"/>
      <c r="E283" s="84"/>
      <c r="F283" s="84"/>
    </row>
    <row r="284" spans="1:7" outlineLevel="1" x14ac:dyDescent="0.25">
      <c r="A284" s="89" t="s">
        <v>805</v>
      </c>
      <c r="C284" s="123"/>
      <c r="E284" s="84"/>
      <c r="F284" s="84"/>
    </row>
    <row r="285" spans="1:7" outlineLevel="1" x14ac:dyDescent="0.25">
      <c r="A285" s="89" t="s">
        <v>806</v>
      </c>
      <c r="C285" s="123"/>
      <c r="E285" s="84"/>
      <c r="F285" s="84"/>
    </row>
    <row r="286" spans="1:7" ht="18.75" x14ac:dyDescent="0.25">
      <c r="A286" s="113"/>
      <c r="B286" s="114" t="s">
        <v>807</v>
      </c>
      <c r="C286" s="113"/>
      <c r="D286" s="113"/>
      <c r="E286" s="113"/>
      <c r="F286" s="115"/>
      <c r="G286" s="115"/>
    </row>
    <row r="287" spans="1:7" ht="15" customHeight="1" x14ac:dyDescent="0.25">
      <c r="A287" s="100"/>
      <c r="B287" s="101" t="s">
        <v>808</v>
      </c>
      <c r="C287" s="100" t="s">
        <v>686</v>
      </c>
      <c r="D287" s="100" t="s">
        <v>687</v>
      </c>
      <c r="E287" s="100"/>
      <c r="F287" s="100" t="s">
        <v>515</v>
      </c>
      <c r="G287" s="100" t="s">
        <v>688</v>
      </c>
    </row>
    <row r="288" spans="1:7" x14ac:dyDescent="0.25">
      <c r="A288" s="89" t="s">
        <v>809</v>
      </c>
      <c r="B288" s="89" t="s">
        <v>690</v>
      </c>
      <c r="C288" s="145" t="s">
        <v>34</v>
      </c>
      <c r="D288" s="116"/>
      <c r="E288" s="116"/>
      <c r="F288" s="117"/>
      <c r="G288" s="117"/>
    </row>
    <row r="289" spans="1:7" x14ac:dyDescent="0.25">
      <c r="A289" s="116"/>
      <c r="D289" s="116"/>
      <c r="E289" s="116"/>
      <c r="F289" s="117"/>
      <c r="G289" s="117"/>
    </row>
    <row r="290" spans="1:7" x14ac:dyDescent="0.25">
      <c r="B290" s="89" t="s">
        <v>691</v>
      </c>
      <c r="D290" s="116"/>
      <c r="E290" s="116"/>
      <c r="F290" s="117"/>
      <c r="G290" s="117"/>
    </row>
    <row r="291" spans="1:7" x14ac:dyDescent="0.25">
      <c r="A291" s="89" t="s">
        <v>810</v>
      </c>
      <c r="B291" s="110" t="s">
        <v>608</v>
      </c>
      <c r="C291" s="145" t="s">
        <v>34</v>
      </c>
      <c r="D291" s="148" t="s">
        <v>34</v>
      </c>
      <c r="E291" s="116"/>
      <c r="F291" s="144" t="str">
        <f t="shared" ref="F291:F314" si="12">IF($C$315=0,"",IF(C291="[for completion]","",C291/$C$315))</f>
        <v/>
      </c>
      <c r="G291" s="144" t="str">
        <f t="shared" ref="G291:G314" si="13">IF($D$315=0,"",IF(D291="[for completion]","",D291/$D$315))</f>
        <v/>
      </c>
    </row>
    <row r="292" spans="1:7" x14ac:dyDescent="0.25">
      <c r="A292" s="89" t="s">
        <v>811</v>
      </c>
      <c r="B292" s="110" t="s">
        <v>608</v>
      </c>
      <c r="C292" s="145" t="s">
        <v>34</v>
      </c>
      <c r="D292" s="148" t="s">
        <v>34</v>
      </c>
      <c r="E292" s="116"/>
      <c r="F292" s="144" t="str">
        <f t="shared" si="12"/>
        <v/>
      </c>
      <c r="G292" s="144" t="str">
        <f t="shared" si="13"/>
        <v/>
      </c>
    </row>
    <row r="293" spans="1:7" x14ac:dyDescent="0.25">
      <c r="A293" s="89" t="s">
        <v>812</v>
      </c>
      <c r="B293" s="110" t="s">
        <v>608</v>
      </c>
      <c r="C293" s="145" t="s">
        <v>34</v>
      </c>
      <c r="D293" s="148" t="s">
        <v>34</v>
      </c>
      <c r="E293" s="116"/>
      <c r="F293" s="144" t="str">
        <f t="shared" si="12"/>
        <v/>
      </c>
      <c r="G293" s="144" t="str">
        <f t="shared" si="13"/>
        <v/>
      </c>
    </row>
    <row r="294" spans="1:7" x14ac:dyDescent="0.25">
      <c r="A294" s="89" t="s">
        <v>813</v>
      </c>
      <c r="B294" s="110" t="s">
        <v>608</v>
      </c>
      <c r="C294" s="145" t="s">
        <v>34</v>
      </c>
      <c r="D294" s="148" t="s">
        <v>34</v>
      </c>
      <c r="E294" s="116"/>
      <c r="F294" s="144" t="str">
        <f t="shared" si="12"/>
        <v/>
      </c>
      <c r="G294" s="144" t="str">
        <f t="shared" si="13"/>
        <v/>
      </c>
    </row>
    <row r="295" spans="1:7" x14ac:dyDescent="0.25">
      <c r="A295" s="89" t="s">
        <v>814</v>
      </c>
      <c r="B295" s="110" t="s">
        <v>608</v>
      </c>
      <c r="C295" s="145" t="s">
        <v>34</v>
      </c>
      <c r="D295" s="148" t="s">
        <v>34</v>
      </c>
      <c r="E295" s="116"/>
      <c r="F295" s="144" t="str">
        <f t="shared" si="12"/>
        <v/>
      </c>
      <c r="G295" s="144" t="str">
        <f t="shared" si="13"/>
        <v/>
      </c>
    </row>
    <row r="296" spans="1:7" x14ac:dyDescent="0.25">
      <c r="A296" s="89" t="s">
        <v>815</v>
      </c>
      <c r="B296" s="110" t="s">
        <v>608</v>
      </c>
      <c r="C296" s="145" t="s">
        <v>34</v>
      </c>
      <c r="D296" s="148" t="s">
        <v>34</v>
      </c>
      <c r="E296" s="116"/>
      <c r="F296" s="144" t="str">
        <f t="shared" si="12"/>
        <v/>
      </c>
      <c r="G296" s="144" t="str">
        <f t="shared" si="13"/>
        <v/>
      </c>
    </row>
    <row r="297" spans="1:7" x14ac:dyDescent="0.25">
      <c r="A297" s="89" t="s">
        <v>816</v>
      </c>
      <c r="B297" s="110" t="s">
        <v>608</v>
      </c>
      <c r="C297" s="145" t="s">
        <v>34</v>
      </c>
      <c r="D297" s="148" t="s">
        <v>34</v>
      </c>
      <c r="E297" s="116"/>
      <c r="F297" s="144" t="str">
        <f t="shared" si="12"/>
        <v/>
      </c>
      <c r="G297" s="144" t="str">
        <f t="shared" si="13"/>
        <v/>
      </c>
    </row>
    <row r="298" spans="1:7" x14ac:dyDescent="0.25">
      <c r="A298" s="89" t="s">
        <v>817</v>
      </c>
      <c r="B298" s="110" t="s">
        <v>608</v>
      </c>
      <c r="C298" s="145" t="s">
        <v>34</v>
      </c>
      <c r="D298" s="148" t="s">
        <v>34</v>
      </c>
      <c r="E298" s="116"/>
      <c r="F298" s="144" t="str">
        <f t="shared" si="12"/>
        <v/>
      </c>
      <c r="G298" s="144" t="str">
        <f t="shared" si="13"/>
        <v/>
      </c>
    </row>
    <row r="299" spans="1:7" x14ac:dyDescent="0.25">
      <c r="A299" s="89" t="s">
        <v>818</v>
      </c>
      <c r="B299" s="110" t="s">
        <v>608</v>
      </c>
      <c r="C299" s="145" t="s">
        <v>34</v>
      </c>
      <c r="D299" s="148" t="s">
        <v>34</v>
      </c>
      <c r="E299" s="116"/>
      <c r="F299" s="144" t="str">
        <f t="shared" si="12"/>
        <v/>
      </c>
      <c r="G299" s="144" t="str">
        <f t="shared" si="13"/>
        <v/>
      </c>
    </row>
    <row r="300" spans="1:7" x14ac:dyDescent="0.25">
      <c r="A300" s="89" t="s">
        <v>819</v>
      </c>
      <c r="B300" s="110" t="s">
        <v>608</v>
      </c>
      <c r="C300" s="145" t="s">
        <v>34</v>
      </c>
      <c r="D300" s="148" t="s">
        <v>34</v>
      </c>
      <c r="E300" s="110"/>
      <c r="F300" s="144" t="str">
        <f t="shared" si="12"/>
        <v/>
      </c>
      <c r="G300" s="144" t="str">
        <f t="shared" si="13"/>
        <v/>
      </c>
    </row>
    <row r="301" spans="1:7" x14ac:dyDescent="0.25">
      <c r="A301" s="89" t="s">
        <v>820</v>
      </c>
      <c r="B301" s="110" t="s">
        <v>608</v>
      </c>
      <c r="C301" s="145" t="s">
        <v>34</v>
      </c>
      <c r="D301" s="148" t="s">
        <v>34</v>
      </c>
      <c r="E301" s="110"/>
      <c r="F301" s="144" t="str">
        <f t="shared" si="12"/>
        <v/>
      </c>
      <c r="G301" s="144" t="str">
        <f t="shared" si="13"/>
        <v/>
      </c>
    </row>
    <row r="302" spans="1:7" x14ac:dyDescent="0.25">
      <c r="A302" s="89" t="s">
        <v>821</v>
      </c>
      <c r="B302" s="110" t="s">
        <v>608</v>
      </c>
      <c r="C302" s="145" t="s">
        <v>34</v>
      </c>
      <c r="D302" s="148" t="s">
        <v>34</v>
      </c>
      <c r="E302" s="110"/>
      <c r="F302" s="144" t="str">
        <f t="shared" si="12"/>
        <v/>
      </c>
      <c r="G302" s="144" t="str">
        <f t="shared" si="13"/>
        <v/>
      </c>
    </row>
    <row r="303" spans="1:7" x14ac:dyDescent="0.25">
      <c r="A303" s="89" t="s">
        <v>822</v>
      </c>
      <c r="B303" s="110" t="s">
        <v>608</v>
      </c>
      <c r="C303" s="145" t="s">
        <v>34</v>
      </c>
      <c r="D303" s="148" t="s">
        <v>34</v>
      </c>
      <c r="E303" s="110"/>
      <c r="F303" s="144" t="str">
        <f t="shared" si="12"/>
        <v/>
      </c>
      <c r="G303" s="144" t="str">
        <f t="shared" si="13"/>
        <v/>
      </c>
    </row>
    <row r="304" spans="1:7" x14ac:dyDescent="0.25">
      <c r="A304" s="89" t="s">
        <v>823</v>
      </c>
      <c r="B304" s="110" t="s">
        <v>608</v>
      </c>
      <c r="C304" s="145" t="s">
        <v>34</v>
      </c>
      <c r="D304" s="148" t="s">
        <v>34</v>
      </c>
      <c r="E304" s="110"/>
      <c r="F304" s="144" t="str">
        <f t="shared" si="12"/>
        <v/>
      </c>
      <c r="G304" s="144" t="str">
        <f t="shared" si="13"/>
        <v/>
      </c>
    </row>
    <row r="305" spans="1:7" x14ac:dyDescent="0.25">
      <c r="A305" s="89" t="s">
        <v>824</v>
      </c>
      <c r="B305" s="110" t="s">
        <v>608</v>
      </c>
      <c r="C305" s="145" t="s">
        <v>34</v>
      </c>
      <c r="D305" s="148" t="s">
        <v>34</v>
      </c>
      <c r="E305" s="110"/>
      <c r="F305" s="144" t="str">
        <f t="shared" si="12"/>
        <v/>
      </c>
      <c r="G305" s="144" t="str">
        <f t="shared" si="13"/>
        <v/>
      </c>
    </row>
    <row r="306" spans="1:7" x14ac:dyDescent="0.25">
      <c r="A306" s="89" t="s">
        <v>825</v>
      </c>
      <c r="B306" s="110" t="s">
        <v>608</v>
      </c>
      <c r="C306" s="145" t="s">
        <v>34</v>
      </c>
      <c r="D306" s="148" t="s">
        <v>34</v>
      </c>
      <c r="F306" s="144" t="str">
        <f t="shared" si="12"/>
        <v/>
      </c>
      <c r="G306" s="144" t="str">
        <f t="shared" si="13"/>
        <v/>
      </c>
    </row>
    <row r="307" spans="1:7" x14ac:dyDescent="0.25">
      <c r="A307" s="89" t="s">
        <v>826</v>
      </c>
      <c r="B307" s="110" t="s">
        <v>608</v>
      </c>
      <c r="C307" s="145" t="s">
        <v>34</v>
      </c>
      <c r="D307" s="148" t="s">
        <v>34</v>
      </c>
      <c r="E307" s="105"/>
      <c r="F307" s="144" t="str">
        <f t="shared" si="12"/>
        <v/>
      </c>
      <c r="G307" s="144" t="str">
        <f t="shared" si="13"/>
        <v/>
      </c>
    </row>
    <row r="308" spans="1:7" x14ac:dyDescent="0.25">
      <c r="A308" s="89" t="s">
        <v>827</v>
      </c>
      <c r="B308" s="110" t="s">
        <v>608</v>
      </c>
      <c r="C308" s="145" t="s">
        <v>34</v>
      </c>
      <c r="D308" s="148" t="s">
        <v>34</v>
      </c>
      <c r="E308" s="105"/>
      <c r="F308" s="144" t="str">
        <f t="shared" si="12"/>
        <v/>
      </c>
      <c r="G308" s="144" t="str">
        <f t="shared" si="13"/>
        <v/>
      </c>
    </row>
    <row r="309" spans="1:7" x14ac:dyDescent="0.25">
      <c r="A309" s="89" t="s">
        <v>828</v>
      </c>
      <c r="B309" s="110" t="s">
        <v>608</v>
      </c>
      <c r="C309" s="145" t="s">
        <v>34</v>
      </c>
      <c r="D309" s="148" t="s">
        <v>34</v>
      </c>
      <c r="E309" s="105"/>
      <c r="F309" s="144" t="str">
        <f t="shared" si="12"/>
        <v/>
      </c>
      <c r="G309" s="144" t="str">
        <f t="shared" si="13"/>
        <v/>
      </c>
    </row>
    <row r="310" spans="1:7" x14ac:dyDescent="0.25">
      <c r="A310" s="89" t="s">
        <v>829</v>
      </c>
      <c r="B310" s="110" t="s">
        <v>608</v>
      </c>
      <c r="C310" s="145" t="s">
        <v>34</v>
      </c>
      <c r="D310" s="148" t="s">
        <v>34</v>
      </c>
      <c r="E310" s="105"/>
      <c r="F310" s="144" t="str">
        <f t="shared" si="12"/>
        <v/>
      </c>
      <c r="G310" s="144" t="str">
        <f t="shared" si="13"/>
        <v/>
      </c>
    </row>
    <row r="311" spans="1:7" x14ac:dyDescent="0.25">
      <c r="A311" s="89" t="s">
        <v>830</v>
      </c>
      <c r="B311" s="110" t="s">
        <v>608</v>
      </c>
      <c r="C311" s="145" t="s">
        <v>34</v>
      </c>
      <c r="D311" s="148" t="s">
        <v>34</v>
      </c>
      <c r="E311" s="105"/>
      <c r="F311" s="144" t="str">
        <f t="shared" si="12"/>
        <v/>
      </c>
      <c r="G311" s="144" t="str">
        <f t="shared" si="13"/>
        <v/>
      </c>
    </row>
    <row r="312" spans="1:7" x14ac:dyDescent="0.25">
      <c r="A312" s="89" t="s">
        <v>831</v>
      </c>
      <c r="B312" s="110" t="s">
        <v>608</v>
      </c>
      <c r="C312" s="145" t="s">
        <v>34</v>
      </c>
      <c r="D312" s="148" t="s">
        <v>34</v>
      </c>
      <c r="E312" s="105"/>
      <c r="F312" s="144" t="str">
        <f t="shared" si="12"/>
        <v/>
      </c>
      <c r="G312" s="144" t="str">
        <f t="shared" si="13"/>
        <v/>
      </c>
    </row>
    <row r="313" spans="1:7" x14ac:dyDescent="0.25">
      <c r="A313" s="89" t="s">
        <v>832</v>
      </c>
      <c r="B313" s="110" t="s">
        <v>608</v>
      </c>
      <c r="C313" s="145" t="s">
        <v>34</v>
      </c>
      <c r="D313" s="148" t="s">
        <v>34</v>
      </c>
      <c r="E313" s="105"/>
      <c r="F313" s="144" t="str">
        <f t="shared" si="12"/>
        <v/>
      </c>
      <c r="G313" s="144" t="str">
        <f t="shared" si="13"/>
        <v/>
      </c>
    </row>
    <row r="314" spans="1:7" x14ac:dyDescent="0.25">
      <c r="A314" s="89" t="s">
        <v>833</v>
      </c>
      <c r="B314" s="110" t="s">
        <v>608</v>
      </c>
      <c r="C314" s="145" t="s">
        <v>34</v>
      </c>
      <c r="D314" s="148" t="s">
        <v>34</v>
      </c>
      <c r="E314" s="105"/>
      <c r="F314" s="144" t="str">
        <f t="shared" si="12"/>
        <v/>
      </c>
      <c r="G314" s="144" t="str">
        <f t="shared" si="13"/>
        <v/>
      </c>
    </row>
    <row r="315" spans="1:7" x14ac:dyDescent="0.25">
      <c r="A315" s="89" t="s">
        <v>834</v>
      </c>
      <c r="B315" s="119" t="s">
        <v>99</v>
      </c>
      <c r="C315" s="151">
        <f>SUM(C291:C314)</f>
        <v>0</v>
      </c>
      <c r="D315" s="149">
        <f>SUM(D291:D314)</f>
        <v>0</v>
      </c>
      <c r="E315" s="105"/>
      <c r="F315" s="150">
        <f>SUM(F291:F314)</f>
        <v>0</v>
      </c>
      <c r="G315" s="150">
        <f>SUM(G291:G314)</f>
        <v>0</v>
      </c>
    </row>
    <row r="316" spans="1:7" ht="15" customHeight="1" x14ac:dyDescent="0.25">
      <c r="A316" s="100"/>
      <c r="B316" s="101" t="s">
        <v>835</v>
      </c>
      <c r="C316" s="100" t="s">
        <v>686</v>
      </c>
      <c r="D316" s="100" t="s">
        <v>687</v>
      </c>
      <c r="E316" s="100"/>
      <c r="F316" s="100" t="s">
        <v>515</v>
      </c>
      <c r="G316" s="100" t="s">
        <v>688</v>
      </c>
    </row>
    <row r="317" spans="1:7" x14ac:dyDescent="0.25">
      <c r="A317" s="89" t="s">
        <v>836</v>
      </c>
      <c r="B317" s="89" t="s">
        <v>719</v>
      </c>
      <c r="C317" s="123" t="s">
        <v>34</v>
      </c>
      <c r="G317" s="89"/>
    </row>
    <row r="318" spans="1:7" x14ac:dyDescent="0.25">
      <c r="G318" s="89"/>
    </row>
    <row r="319" spans="1:7" x14ac:dyDescent="0.25">
      <c r="B319" s="110" t="s">
        <v>720</v>
      </c>
      <c r="G319" s="89"/>
    </row>
    <row r="320" spans="1:7" x14ac:dyDescent="0.25">
      <c r="A320" s="89" t="s">
        <v>837</v>
      </c>
      <c r="B320" s="89" t="s">
        <v>722</v>
      </c>
      <c r="C320" s="145" t="s">
        <v>34</v>
      </c>
      <c r="D320" s="148" t="s">
        <v>34</v>
      </c>
      <c r="F320" s="144" t="str">
        <f>IF($C$328=0,"",IF(C320="[for completion]","",C320/$C$328))</f>
        <v/>
      </c>
      <c r="G320" s="144" t="str">
        <f>IF($D$328=0,"",IF(D320="[for completion]","",D320/$D$328))</f>
        <v/>
      </c>
    </row>
    <row r="321" spans="1:7" x14ac:dyDescent="0.25">
      <c r="A321" s="89" t="s">
        <v>838</v>
      </c>
      <c r="B321" s="89" t="s">
        <v>724</v>
      </c>
      <c r="C321" s="145" t="s">
        <v>34</v>
      </c>
      <c r="D321" s="148" t="s">
        <v>34</v>
      </c>
      <c r="F321" s="144" t="str">
        <f t="shared" ref="F321:F334" si="14">IF($C$328=0,"",IF(C321="[for completion]","",C321/$C$328))</f>
        <v/>
      </c>
      <c r="G321" s="144" t="str">
        <f t="shared" ref="G321:G334" si="15">IF($D$328=0,"",IF(D321="[for completion]","",D321/$D$328))</f>
        <v/>
      </c>
    </row>
    <row r="322" spans="1:7" x14ac:dyDescent="0.25">
      <c r="A322" s="89" t="s">
        <v>839</v>
      </c>
      <c r="B322" s="89" t="s">
        <v>726</v>
      </c>
      <c r="C322" s="145" t="s">
        <v>34</v>
      </c>
      <c r="D322" s="148" t="s">
        <v>34</v>
      </c>
      <c r="F322" s="144" t="str">
        <f t="shared" si="14"/>
        <v/>
      </c>
      <c r="G322" s="144" t="str">
        <f t="shared" si="15"/>
        <v/>
      </c>
    </row>
    <row r="323" spans="1:7" x14ac:dyDescent="0.25">
      <c r="A323" s="89" t="s">
        <v>840</v>
      </c>
      <c r="B323" s="89" t="s">
        <v>728</v>
      </c>
      <c r="C323" s="145" t="s">
        <v>34</v>
      </c>
      <c r="D323" s="148" t="s">
        <v>34</v>
      </c>
      <c r="F323" s="144" t="str">
        <f t="shared" si="14"/>
        <v/>
      </c>
      <c r="G323" s="144" t="str">
        <f t="shared" si="15"/>
        <v/>
      </c>
    </row>
    <row r="324" spans="1:7" x14ac:dyDescent="0.25">
      <c r="A324" s="89" t="s">
        <v>841</v>
      </c>
      <c r="B324" s="89" t="s">
        <v>730</v>
      </c>
      <c r="C324" s="145" t="s">
        <v>34</v>
      </c>
      <c r="D324" s="148" t="s">
        <v>34</v>
      </c>
      <c r="F324" s="144" t="str">
        <f t="shared" si="14"/>
        <v/>
      </c>
      <c r="G324" s="144" t="str">
        <f t="shared" si="15"/>
        <v/>
      </c>
    </row>
    <row r="325" spans="1:7" x14ac:dyDescent="0.25">
      <c r="A325" s="89" t="s">
        <v>842</v>
      </c>
      <c r="B325" s="89" t="s">
        <v>732</v>
      </c>
      <c r="C325" s="145" t="s">
        <v>34</v>
      </c>
      <c r="D325" s="148" t="s">
        <v>34</v>
      </c>
      <c r="F325" s="144" t="str">
        <f t="shared" si="14"/>
        <v/>
      </c>
      <c r="G325" s="144" t="str">
        <f t="shared" si="15"/>
        <v/>
      </c>
    </row>
    <row r="326" spans="1:7" x14ac:dyDescent="0.25">
      <c r="A326" s="89" t="s">
        <v>843</v>
      </c>
      <c r="B326" s="89" t="s">
        <v>734</v>
      </c>
      <c r="C326" s="145" t="s">
        <v>34</v>
      </c>
      <c r="D326" s="148" t="s">
        <v>34</v>
      </c>
      <c r="F326" s="144" t="str">
        <f t="shared" si="14"/>
        <v/>
      </c>
      <c r="G326" s="144" t="str">
        <f t="shared" si="15"/>
        <v/>
      </c>
    </row>
    <row r="327" spans="1:7" x14ac:dyDescent="0.25">
      <c r="A327" s="89" t="s">
        <v>844</v>
      </c>
      <c r="B327" s="89" t="s">
        <v>736</v>
      </c>
      <c r="C327" s="145" t="s">
        <v>34</v>
      </c>
      <c r="D327" s="148" t="s">
        <v>34</v>
      </c>
      <c r="F327" s="144" t="str">
        <f t="shared" si="14"/>
        <v/>
      </c>
      <c r="G327" s="144" t="str">
        <f t="shared" si="15"/>
        <v/>
      </c>
    </row>
    <row r="328" spans="1:7" x14ac:dyDescent="0.25">
      <c r="A328" s="89" t="s">
        <v>845</v>
      </c>
      <c r="B328" s="119" t="s">
        <v>99</v>
      </c>
      <c r="C328" s="145">
        <f>SUM(C320:C327)</f>
        <v>0</v>
      </c>
      <c r="D328" s="148">
        <f>SUM(D320:D327)</f>
        <v>0</v>
      </c>
      <c r="F328" s="123">
        <f>SUM(F320:F327)</f>
        <v>0</v>
      </c>
      <c r="G328" s="123">
        <f>SUM(G320:G327)</f>
        <v>0</v>
      </c>
    </row>
    <row r="329" spans="1:7" outlineLevel="1" x14ac:dyDescent="0.25">
      <c r="A329" s="89" t="s">
        <v>846</v>
      </c>
      <c r="B329" s="106" t="s">
        <v>739</v>
      </c>
      <c r="C329" s="145"/>
      <c r="D329" s="148"/>
      <c r="F329" s="144" t="str">
        <f t="shared" si="14"/>
        <v/>
      </c>
      <c r="G329" s="144" t="str">
        <f t="shared" si="15"/>
        <v/>
      </c>
    </row>
    <row r="330" spans="1:7" outlineLevel="1" x14ac:dyDescent="0.25">
      <c r="A330" s="89" t="s">
        <v>847</v>
      </c>
      <c r="B330" s="106" t="s">
        <v>741</v>
      </c>
      <c r="C330" s="145"/>
      <c r="D330" s="148"/>
      <c r="F330" s="144" t="str">
        <f t="shared" si="14"/>
        <v/>
      </c>
      <c r="G330" s="144" t="str">
        <f t="shared" si="15"/>
        <v/>
      </c>
    </row>
    <row r="331" spans="1:7" outlineLevel="1" x14ac:dyDescent="0.25">
      <c r="A331" s="89" t="s">
        <v>848</v>
      </c>
      <c r="B331" s="106" t="s">
        <v>743</v>
      </c>
      <c r="C331" s="145"/>
      <c r="D331" s="148"/>
      <c r="F331" s="144" t="str">
        <f t="shared" si="14"/>
        <v/>
      </c>
      <c r="G331" s="144" t="str">
        <f t="shared" si="15"/>
        <v/>
      </c>
    </row>
    <row r="332" spans="1:7" outlineLevel="1" x14ac:dyDescent="0.25">
      <c r="A332" s="89" t="s">
        <v>849</v>
      </c>
      <c r="B332" s="106" t="s">
        <v>745</v>
      </c>
      <c r="C332" s="145"/>
      <c r="D332" s="148"/>
      <c r="F332" s="144" t="str">
        <f t="shared" si="14"/>
        <v/>
      </c>
      <c r="G332" s="144" t="str">
        <f t="shared" si="15"/>
        <v/>
      </c>
    </row>
    <row r="333" spans="1:7" outlineLevel="1" x14ac:dyDescent="0.25">
      <c r="A333" s="89" t="s">
        <v>850</v>
      </c>
      <c r="B333" s="106" t="s">
        <v>747</v>
      </c>
      <c r="C333" s="145"/>
      <c r="D333" s="148"/>
      <c r="F333" s="144" t="str">
        <f t="shared" si="14"/>
        <v/>
      </c>
      <c r="G333" s="144" t="str">
        <f t="shared" si="15"/>
        <v/>
      </c>
    </row>
    <row r="334" spans="1:7" outlineLevel="1" x14ac:dyDescent="0.25">
      <c r="A334" s="89" t="s">
        <v>851</v>
      </c>
      <c r="B334" s="106" t="s">
        <v>749</v>
      </c>
      <c r="C334" s="145"/>
      <c r="D334" s="148"/>
      <c r="F334" s="144" t="str">
        <f t="shared" si="14"/>
        <v/>
      </c>
      <c r="G334" s="144" t="str">
        <f t="shared" si="15"/>
        <v/>
      </c>
    </row>
    <row r="335" spans="1:7" outlineLevel="1" x14ac:dyDescent="0.25">
      <c r="A335" s="89" t="s">
        <v>852</v>
      </c>
      <c r="B335" s="106"/>
      <c r="F335" s="103"/>
      <c r="G335" s="103"/>
    </row>
    <row r="336" spans="1:7" outlineLevel="1" x14ac:dyDescent="0.25">
      <c r="A336" s="89" t="s">
        <v>853</v>
      </c>
      <c r="B336" s="106"/>
      <c r="F336" s="103"/>
      <c r="G336" s="103"/>
    </row>
    <row r="337" spans="1:7" outlineLevel="1" x14ac:dyDescent="0.25">
      <c r="A337" s="89" t="s">
        <v>854</v>
      </c>
      <c r="B337" s="106"/>
      <c r="F337" s="105"/>
      <c r="G337" s="105"/>
    </row>
    <row r="338" spans="1:7" ht="15" customHeight="1" x14ac:dyDescent="0.25">
      <c r="A338" s="100"/>
      <c r="B338" s="101" t="s">
        <v>855</v>
      </c>
      <c r="C338" s="100" t="s">
        <v>686</v>
      </c>
      <c r="D338" s="100" t="s">
        <v>687</v>
      </c>
      <c r="E338" s="100"/>
      <c r="F338" s="100" t="s">
        <v>515</v>
      </c>
      <c r="G338" s="100" t="s">
        <v>688</v>
      </c>
    </row>
    <row r="339" spans="1:7" x14ac:dyDescent="0.25">
      <c r="A339" s="89" t="s">
        <v>856</v>
      </c>
      <c r="B339" s="89" t="s">
        <v>719</v>
      </c>
      <c r="C339" s="123" t="s">
        <v>69</v>
      </c>
      <c r="G339" s="89"/>
    </row>
    <row r="340" spans="1:7" x14ac:dyDescent="0.25">
      <c r="G340" s="89"/>
    </row>
    <row r="341" spans="1:7" x14ac:dyDescent="0.25">
      <c r="B341" s="110" t="s">
        <v>720</v>
      </c>
      <c r="G341" s="89"/>
    </row>
    <row r="342" spans="1:7" x14ac:dyDescent="0.25">
      <c r="A342" s="89" t="s">
        <v>857</v>
      </c>
      <c r="B342" s="89" t="s">
        <v>722</v>
      </c>
      <c r="C342" s="145" t="s">
        <v>69</v>
      </c>
      <c r="D342" s="148" t="s">
        <v>69</v>
      </c>
      <c r="F342" s="144" t="str">
        <f>IF($C$350=0,"",IF(C342="[Mark as ND1 if not relevant]","",C342/$C$350))</f>
        <v/>
      </c>
      <c r="G342" s="144" t="str">
        <f>IF($D$350=0,"",IF(D342="[Mark as ND1 if not relevant]","",D342/$D$350))</f>
        <v/>
      </c>
    </row>
    <row r="343" spans="1:7" x14ac:dyDescent="0.25">
      <c r="A343" s="89" t="s">
        <v>858</v>
      </c>
      <c r="B343" s="89" t="s">
        <v>724</v>
      </c>
      <c r="C343" s="145" t="s">
        <v>69</v>
      </c>
      <c r="D343" s="148" t="s">
        <v>69</v>
      </c>
      <c r="F343" s="144" t="str">
        <f t="shared" ref="F343:F349" si="16">IF($C$350=0,"",IF(C343="[Mark as ND1 if not relevant]","",C343/$C$350))</f>
        <v/>
      </c>
      <c r="G343" s="144" t="str">
        <f t="shared" ref="G343:G349" si="17">IF($D$350=0,"",IF(D343="[Mark as ND1 if not relevant]","",D343/$D$350))</f>
        <v/>
      </c>
    </row>
    <row r="344" spans="1:7" x14ac:dyDescent="0.25">
      <c r="A344" s="89" t="s">
        <v>859</v>
      </c>
      <c r="B344" s="89" t="s">
        <v>726</v>
      </c>
      <c r="C344" s="145" t="s">
        <v>69</v>
      </c>
      <c r="D344" s="148" t="s">
        <v>69</v>
      </c>
      <c r="F344" s="144" t="str">
        <f t="shared" si="16"/>
        <v/>
      </c>
      <c r="G344" s="144" t="str">
        <f t="shared" si="17"/>
        <v/>
      </c>
    </row>
    <row r="345" spans="1:7" x14ac:dyDescent="0.25">
      <c r="A345" s="89" t="s">
        <v>860</v>
      </c>
      <c r="B345" s="89" t="s">
        <v>728</v>
      </c>
      <c r="C345" s="145" t="s">
        <v>69</v>
      </c>
      <c r="D345" s="148" t="s">
        <v>69</v>
      </c>
      <c r="F345" s="144" t="str">
        <f t="shared" si="16"/>
        <v/>
      </c>
      <c r="G345" s="144" t="str">
        <f t="shared" si="17"/>
        <v/>
      </c>
    </row>
    <row r="346" spans="1:7" x14ac:dyDescent="0.25">
      <c r="A346" s="89" t="s">
        <v>861</v>
      </c>
      <c r="B346" s="89" t="s">
        <v>730</v>
      </c>
      <c r="C346" s="145" t="s">
        <v>69</v>
      </c>
      <c r="D346" s="148" t="s">
        <v>69</v>
      </c>
      <c r="F346" s="144" t="str">
        <f t="shared" si="16"/>
        <v/>
      </c>
      <c r="G346" s="144" t="str">
        <f t="shared" si="17"/>
        <v/>
      </c>
    </row>
    <row r="347" spans="1:7" x14ac:dyDescent="0.25">
      <c r="A347" s="89" t="s">
        <v>862</v>
      </c>
      <c r="B347" s="89" t="s">
        <v>732</v>
      </c>
      <c r="C347" s="145" t="s">
        <v>69</v>
      </c>
      <c r="D347" s="148" t="s">
        <v>69</v>
      </c>
      <c r="F347" s="144" t="str">
        <f t="shared" si="16"/>
        <v/>
      </c>
      <c r="G347" s="144" t="str">
        <f t="shared" si="17"/>
        <v/>
      </c>
    </row>
    <row r="348" spans="1:7" x14ac:dyDescent="0.25">
      <c r="A348" s="89" t="s">
        <v>863</v>
      </c>
      <c r="B348" s="89" t="s">
        <v>734</v>
      </c>
      <c r="C348" s="145" t="s">
        <v>69</v>
      </c>
      <c r="D348" s="148" t="s">
        <v>69</v>
      </c>
      <c r="F348" s="144" t="str">
        <f t="shared" si="16"/>
        <v/>
      </c>
      <c r="G348" s="144" t="str">
        <f t="shared" si="17"/>
        <v/>
      </c>
    </row>
    <row r="349" spans="1:7" x14ac:dyDescent="0.25">
      <c r="A349" s="89" t="s">
        <v>864</v>
      </c>
      <c r="B349" s="89" t="s">
        <v>736</v>
      </c>
      <c r="C349" s="145" t="s">
        <v>69</v>
      </c>
      <c r="D349" s="148" t="s">
        <v>69</v>
      </c>
      <c r="F349" s="144" t="str">
        <f t="shared" si="16"/>
        <v/>
      </c>
      <c r="G349" s="144" t="str">
        <f t="shared" si="17"/>
        <v/>
      </c>
    </row>
    <row r="350" spans="1:7" x14ac:dyDescent="0.25">
      <c r="A350" s="89" t="s">
        <v>865</v>
      </c>
      <c r="B350" s="119" t="s">
        <v>99</v>
      </c>
      <c r="C350" s="145">
        <f>SUM(C342:C349)</f>
        <v>0</v>
      </c>
      <c r="D350" s="148">
        <f>SUM(D342:D349)</f>
        <v>0</v>
      </c>
      <c r="F350" s="123">
        <f>SUM(F342:F349)</f>
        <v>0</v>
      </c>
      <c r="G350" s="123">
        <f>SUM(G342:G349)</f>
        <v>0</v>
      </c>
    </row>
    <row r="351" spans="1:7" outlineLevel="1" x14ac:dyDescent="0.25">
      <c r="A351" s="89" t="s">
        <v>866</v>
      </c>
      <c r="B351" s="106" t="s">
        <v>739</v>
      </c>
      <c r="C351" s="145"/>
      <c r="D351" s="148"/>
      <c r="F351" s="144" t="str">
        <f t="shared" ref="F351:F356" si="18">IF($C$350=0,"",IF(C351="[for completion]","",C351/$C$350))</f>
        <v/>
      </c>
      <c r="G351" s="144" t="str">
        <f t="shared" ref="G351:G356" si="19">IF($D$350=0,"",IF(D351="[for completion]","",D351/$D$350))</f>
        <v/>
      </c>
    </row>
    <row r="352" spans="1:7" outlineLevel="1" x14ac:dyDescent="0.25">
      <c r="A352" s="89" t="s">
        <v>867</v>
      </c>
      <c r="B352" s="106" t="s">
        <v>741</v>
      </c>
      <c r="C352" s="145"/>
      <c r="D352" s="148"/>
      <c r="F352" s="144" t="str">
        <f t="shared" si="18"/>
        <v/>
      </c>
      <c r="G352" s="144" t="str">
        <f t="shared" si="19"/>
        <v/>
      </c>
    </row>
    <row r="353" spans="1:7" outlineLevel="1" x14ac:dyDescent="0.25">
      <c r="A353" s="89" t="s">
        <v>868</v>
      </c>
      <c r="B353" s="106" t="s">
        <v>743</v>
      </c>
      <c r="C353" s="145"/>
      <c r="D353" s="148"/>
      <c r="F353" s="144" t="str">
        <f t="shared" si="18"/>
        <v/>
      </c>
      <c r="G353" s="144" t="str">
        <f t="shared" si="19"/>
        <v/>
      </c>
    </row>
    <row r="354" spans="1:7" outlineLevel="1" x14ac:dyDescent="0.25">
      <c r="A354" s="89" t="s">
        <v>869</v>
      </c>
      <c r="B354" s="106" t="s">
        <v>745</v>
      </c>
      <c r="C354" s="145"/>
      <c r="D354" s="148"/>
      <c r="F354" s="144" t="str">
        <f t="shared" si="18"/>
        <v/>
      </c>
      <c r="G354" s="144" t="str">
        <f t="shared" si="19"/>
        <v/>
      </c>
    </row>
    <row r="355" spans="1:7" outlineLevel="1" x14ac:dyDescent="0.25">
      <c r="A355" s="89" t="s">
        <v>870</v>
      </c>
      <c r="B355" s="106" t="s">
        <v>747</v>
      </c>
      <c r="C355" s="145"/>
      <c r="D355" s="148"/>
      <c r="F355" s="144" t="str">
        <f t="shared" si="18"/>
        <v/>
      </c>
      <c r="G355" s="144" t="str">
        <f t="shared" si="19"/>
        <v/>
      </c>
    </row>
    <row r="356" spans="1:7" outlineLevel="1" x14ac:dyDescent="0.25">
      <c r="A356" s="89" t="s">
        <v>871</v>
      </c>
      <c r="B356" s="106" t="s">
        <v>749</v>
      </c>
      <c r="C356" s="145"/>
      <c r="D356" s="148"/>
      <c r="F356" s="144" t="str">
        <f t="shared" si="18"/>
        <v/>
      </c>
      <c r="G356" s="144" t="str">
        <f t="shared" si="19"/>
        <v/>
      </c>
    </row>
    <row r="357" spans="1:7" outlineLevel="1" x14ac:dyDescent="0.25">
      <c r="A357" s="89" t="s">
        <v>872</v>
      </c>
      <c r="B357" s="106"/>
      <c r="F357" s="144"/>
      <c r="G357" s="144"/>
    </row>
    <row r="358" spans="1:7" outlineLevel="1" x14ac:dyDescent="0.25">
      <c r="A358" s="89" t="s">
        <v>873</v>
      </c>
      <c r="B358" s="106"/>
      <c r="F358" s="144"/>
      <c r="G358" s="144"/>
    </row>
    <row r="359" spans="1:7" outlineLevel="1" x14ac:dyDescent="0.25">
      <c r="A359" s="89" t="s">
        <v>874</v>
      </c>
      <c r="B359" s="106"/>
      <c r="F359" s="144"/>
      <c r="G359" s="123"/>
    </row>
    <row r="360" spans="1:7" ht="15" customHeight="1" x14ac:dyDescent="0.25">
      <c r="A360" s="100"/>
      <c r="B360" s="101" t="s">
        <v>875</v>
      </c>
      <c r="C360" s="100" t="s">
        <v>876</v>
      </c>
      <c r="D360" s="100"/>
      <c r="E360" s="100"/>
      <c r="F360" s="100"/>
      <c r="G360" s="102"/>
    </row>
    <row r="361" spans="1:7" x14ac:dyDescent="0.25">
      <c r="A361" s="89" t="s">
        <v>877</v>
      </c>
      <c r="B361" s="110" t="s">
        <v>878</v>
      </c>
      <c r="C361" s="123" t="s">
        <v>34</v>
      </c>
      <c r="G361" s="89"/>
    </row>
    <row r="362" spans="1:7" x14ac:dyDescent="0.25">
      <c r="A362" s="89" t="s">
        <v>879</v>
      </c>
      <c r="B362" s="110" t="s">
        <v>880</v>
      </c>
      <c r="C362" s="123" t="s">
        <v>34</v>
      </c>
      <c r="G362" s="89"/>
    </row>
    <row r="363" spans="1:7" x14ac:dyDescent="0.25">
      <c r="A363" s="89" t="s">
        <v>881</v>
      </c>
      <c r="B363" s="110" t="s">
        <v>882</v>
      </c>
      <c r="C363" s="123" t="s">
        <v>34</v>
      </c>
      <c r="G363" s="89"/>
    </row>
    <row r="364" spans="1:7" x14ac:dyDescent="0.25">
      <c r="A364" s="89" t="s">
        <v>883</v>
      </c>
      <c r="B364" s="110" t="s">
        <v>884</v>
      </c>
      <c r="C364" s="123" t="s">
        <v>34</v>
      </c>
      <c r="G364" s="89"/>
    </row>
    <row r="365" spans="1:7" x14ac:dyDescent="0.25">
      <c r="A365" s="89" t="s">
        <v>885</v>
      </c>
      <c r="B365" s="110" t="s">
        <v>886</v>
      </c>
      <c r="C365" s="123" t="s">
        <v>34</v>
      </c>
      <c r="G365" s="89"/>
    </row>
    <row r="366" spans="1:7" x14ac:dyDescent="0.25">
      <c r="A366" s="89" t="s">
        <v>887</v>
      </c>
      <c r="B366" s="110" t="s">
        <v>888</v>
      </c>
      <c r="C366" s="123" t="s">
        <v>34</v>
      </c>
      <c r="G366" s="89"/>
    </row>
    <row r="367" spans="1:7" x14ac:dyDescent="0.25">
      <c r="A367" s="89" t="s">
        <v>889</v>
      </c>
      <c r="B367" s="110" t="s">
        <v>890</v>
      </c>
      <c r="C367" s="123" t="s">
        <v>34</v>
      </c>
      <c r="G367" s="89"/>
    </row>
    <row r="368" spans="1:7" x14ac:dyDescent="0.25">
      <c r="A368" s="89" t="s">
        <v>891</v>
      </c>
      <c r="B368" s="110" t="s">
        <v>892</v>
      </c>
      <c r="C368" s="123" t="s">
        <v>34</v>
      </c>
      <c r="G368" s="89"/>
    </row>
    <row r="369" spans="1:7" x14ac:dyDescent="0.25">
      <c r="A369" s="89" t="s">
        <v>893</v>
      </c>
      <c r="B369" s="110" t="s">
        <v>894</v>
      </c>
      <c r="C369" s="123" t="s">
        <v>34</v>
      </c>
      <c r="G369" s="89"/>
    </row>
    <row r="370" spans="1:7" x14ac:dyDescent="0.25">
      <c r="A370" s="89" t="s">
        <v>895</v>
      </c>
      <c r="B370" s="110" t="s">
        <v>97</v>
      </c>
      <c r="C370" s="123" t="s">
        <v>34</v>
      </c>
      <c r="G370" s="89"/>
    </row>
    <row r="371" spans="1:7" outlineLevel="1" x14ac:dyDescent="0.25">
      <c r="A371" s="89" t="s">
        <v>896</v>
      </c>
      <c r="B371" s="106" t="s">
        <v>897</v>
      </c>
      <c r="C371" s="123"/>
      <c r="G371" s="89"/>
    </row>
    <row r="372" spans="1:7" outlineLevel="1" x14ac:dyDescent="0.25">
      <c r="A372" s="89" t="s">
        <v>898</v>
      </c>
      <c r="B372" s="106" t="s">
        <v>101</v>
      </c>
      <c r="C372" s="123"/>
      <c r="G372" s="89"/>
    </row>
    <row r="373" spans="1:7" outlineLevel="1" x14ac:dyDescent="0.25">
      <c r="A373" s="89" t="s">
        <v>899</v>
      </c>
      <c r="B373" s="106" t="s">
        <v>101</v>
      </c>
      <c r="C373" s="123"/>
      <c r="G373" s="89"/>
    </row>
    <row r="374" spans="1:7" outlineLevel="1" x14ac:dyDescent="0.25">
      <c r="A374" s="89" t="s">
        <v>900</v>
      </c>
      <c r="B374" s="106" t="s">
        <v>101</v>
      </c>
      <c r="C374" s="123"/>
      <c r="G374" s="89"/>
    </row>
    <row r="375" spans="1:7" outlineLevel="1" x14ac:dyDescent="0.25">
      <c r="A375" s="89" t="s">
        <v>901</v>
      </c>
      <c r="B375" s="106" t="s">
        <v>101</v>
      </c>
      <c r="C375" s="123"/>
      <c r="G375" s="89"/>
    </row>
    <row r="376" spans="1:7" outlineLevel="1" x14ac:dyDescent="0.25">
      <c r="A376" s="89" t="s">
        <v>902</v>
      </c>
      <c r="B376" s="106" t="s">
        <v>101</v>
      </c>
      <c r="C376" s="123"/>
      <c r="G376" s="89"/>
    </row>
    <row r="377" spans="1:7" outlineLevel="1" x14ac:dyDescent="0.25">
      <c r="A377" s="89" t="s">
        <v>903</v>
      </c>
      <c r="B377" s="106" t="s">
        <v>101</v>
      </c>
      <c r="C377" s="123"/>
      <c r="G377" s="89"/>
    </row>
    <row r="378" spans="1:7" outlineLevel="1" x14ac:dyDescent="0.25">
      <c r="A378" s="89" t="s">
        <v>904</v>
      </c>
      <c r="B378" s="106" t="s">
        <v>101</v>
      </c>
      <c r="C378" s="123"/>
      <c r="G378" s="89"/>
    </row>
    <row r="379" spans="1:7" outlineLevel="1" x14ac:dyDescent="0.25">
      <c r="A379" s="89" t="s">
        <v>905</v>
      </c>
      <c r="B379" s="106" t="s">
        <v>101</v>
      </c>
      <c r="C379" s="123"/>
      <c r="G379" s="89"/>
    </row>
    <row r="380" spans="1:7" outlineLevel="1" x14ac:dyDescent="0.25">
      <c r="A380" s="89" t="s">
        <v>906</v>
      </c>
      <c r="B380" s="106" t="s">
        <v>101</v>
      </c>
      <c r="C380" s="123"/>
      <c r="G380" s="89"/>
    </row>
    <row r="381" spans="1:7" outlineLevel="1" x14ac:dyDescent="0.25">
      <c r="A381" s="89" t="s">
        <v>907</v>
      </c>
      <c r="B381" s="106" t="s">
        <v>101</v>
      </c>
      <c r="C381" s="123"/>
      <c r="G381" s="89"/>
    </row>
    <row r="382" spans="1:7" outlineLevel="1" x14ac:dyDescent="0.25">
      <c r="A382" s="89" t="s">
        <v>908</v>
      </c>
      <c r="B382" s="106" t="s">
        <v>101</v>
      </c>
      <c r="C382" s="123"/>
    </row>
    <row r="383" spans="1:7" outlineLevel="1" x14ac:dyDescent="0.25">
      <c r="A383" s="89" t="s">
        <v>909</v>
      </c>
      <c r="B383" s="106" t="s">
        <v>101</v>
      </c>
      <c r="C383" s="123"/>
    </row>
    <row r="384" spans="1:7" outlineLevel="1" x14ac:dyDescent="0.25">
      <c r="A384" s="89" t="s">
        <v>910</v>
      </c>
      <c r="B384" s="106" t="s">
        <v>101</v>
      </c>
      <c r="C384" s="123"/>
    </row>
    <row r="385" spans="1:7" outlineLevel="1" x14ac:dyDescent="0.25">
      <c r="A385" s="89" t="s">
        <v>911</v>
      </c>
      <c r="B385" s="106" t="s">
        <v>101</v>
      </c>
      <c r="C385" s="123"/>
      <c r="D385" s="85"/>
      <c r="E385" s="85"/>
      <c r="F385" s="85"/>
      <c r="G385" s="85"/>
    </row>
    <row r="386" spans="1:7" outlineLevel="1" x14ac:dyDescent="0.25">
      <c r="A386" s="89" t="s">
        <v>912</v>
      </c>
      <c r="B386" s="106" t="s">
        <v>101</v>
      </c>
      <c r="C386" s="123"/>
      <c r="D386" s="85"/>
      <c r="E386" s="85"/>
      <c r="F386" s="85"/>
      <c r="G386" s="85"/>
    </row>
    <row r="387" spans="1:7" outlineLevel="1" x14ac:dyDescent="0.25">
      <c r="A387" s="89" t="s">
        <v>913</v>
      </c>
      <c r="B387" s="106" t="s">
        <v>101</v>
      </c>
      <c r="C387" s="123"/>
      <c r="D387" s="85"/>
      <c r="E387" s="85"/>
      <c r="F387" s="85"/>
      <c r="G387" s="85"/>
    </row>
    <row r="388" spans="1:7" x14ac:dyDescent="0.25">
      <c r="C388" s="123"/>
      <c r="D388" s="85"/>
      <c r="E388" s="85"/>
      <c r="F388" s="85"/>
      <c r="G388" s="85"/>
    </row>
    <row r="389" spans="1:7" x14ac:dyDescent="0.25">
      <c r="C389" s="123"/>
      <c r="D389" s="85"/>
      <c r="E389" s="85"/>
      <c r="F389" s="85"/>
      <c r="G389" s="85"/>
    </row>
    <row r="390" spans="1:7" x14ac:dyDescent="0.25">
      <c r="C390" s="123"/>
      <c r="D390" s="85"/>
      <c r="E390" s="85"/>
      <c r="F390" s="85"/>
      <c r="G390" s="85"/>
    </row>
    <row r="391" spans="1:7" x14ac:dyDescent="0.25">
      <c r="C391" s="123"/>
      <c r="D391" s="85"/>
      <c r="E391" s="85"/>
      <c r="F391" s="85"/>
      <c r="G391" s="85"/>
    </row>
    <row r="392" spans="1:7" x14ac:dyDescent="0.25">
      <c r="C392" s="123"/>
      <c r="D392" s="85"/>
      <c r="E392" s="85"/>
      <c r="F392" s="85"/>
      <c r="G392" s="85"/>
    </row>
    <row r="393" spans="1:7" x14ac:dyDescent="0.25">
      <c r="C393" s="123"/>
      <c r="D393" s="85"/>
      <c r="E393" s="85"/>
      <c r="F393" s="85"/>
      <c r="G393" s="8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B22" zoomScale="80" zoomScaleNormal="80"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917</v>
      </c>
      <c r="B1" s="126"/>
      <c r="C1" s="133" t="s">
        <v>1142</v>
      </c>
      <c r="D1" s="20"/>
      <c r="E1" s="20"/>
      <c r="F1" s="20"/>
      <c r="G1" s="20"/>
      <c r="H1" s="20"/>
      <c r="I1" s="20"/>
      <c r="J1" s="20"/>
      <c r="K1" s="20"/>
      <c r="L1" s="20"/>
      <c r="M1" s="20"/>
    </row>
    <row r="2" spans="1:13" x14ac:dyDescent="0.25">
      <c r="B2" s="23"/>
      <c r="C2" s="23"/>
    </row>
    <row r="3" spans="1:13" x14ac:dyDescent="0.25">
      <c r="A3" s="73" t="s">
        <v>918</v>
      </c>
      <c r="B3" s="74"/>
      <c r="C3" s="23"/>
    </row>
    <row r="4" spans="1:13" x14ac:dyDescent="0.25">
      <c r="C4" s="23"/>
    </row>
    <row r="5" spans="1:13" ht="37.5" x14ac:dyDescent="0.25">
      <c r="A5" s="35" t="s">
        <v>32</v>
      </c>
      <c r="B5" s="35" t="s">
        <v>919</v>
      </c>
      <c r="C5" s="75" t="s">
        <v>1141</v>
      </c>
    </row>
    <row r="6" spans="1:13" ht="75" x14ac:dyDescent="0.25">
      <c r="A6" s="1" t="s">
        <v>920</v>
      </c>
      <c r="B6" s="38" t="s">
        <v>921</v>
      </c>
      <c r="C6" s="166" t="s">
        <v>1178</v>
      </c>
    </row>
    <row r="7" spans="1:13" ht="30" x14ac:dyDescent="0.25">
      <c r="A7" s="1" t="s">
        <v>922</v>
      </c>
      <c r="B7" s="38" t="s">
        <v>923</v>
      </c>
      <c r="C7" s="166" t="s">
        <v>1179</v>
      </c>
    </row>
    <row r="8" spans="1:13" ht="30" x14ac:dyDescent="0.25">
      <c r="A8" s="1" t="s">
        <v>924</v>
      </c>
      <c r="B8" s="38" t="s">
        <v>925</v>
      </c>
      <c r="C8" s="166" t="s">
        <v>1180</v>
      </c>
    </row>
    <row r="9" spans="1:13" x14ac:dyDescent="0.25">
      <c r="A9" s="1" t="s">
        <v>926</v>
      </c>
      <c r="B9" s="38" t="s">
        <v>927</v>
      </c>
      <c r="C9" s="166" t="s">
        <v>1181</v>
      </c>
    </row>
    <row r="10" spans="1:13" ht="44.25" customHeight="1" x14ac:dyDescent="0.25">
      <c r="A10" s="1" t="s">
        <v>928</v>
      </c>
      <c r="B10" s="38" t="s">
        <v>986</v>
      </c>
      <c r="C10" s="166" t="s">
        <v>1182</v>
      </c>
    </row>
    <row r="11" spans="1:13" ht="54.75" customHeight="1" x14ac:dyDescent="0.25">
      <c r="A11" s="1" t="s">
        <v>929</v>
      </c>
      <c r="B11" s="38" t="s">
        <v>930</v>
      </c>
      <c r="C11" s="166" t="s">
        <v>1183</v>
      </c>
    </row>
    <row r="12" spans="1:13" ht="60" x14ac:dyDescent="0.25">
      <c r="A12" s="1" t="s">
        <v>931</v>
      </c>
      <c r="B12" s="38" t="s">
        <v>932</v>
      </c>
      <c r="C12" s="166" t="s">
        <v>1184</v>
      </c>
    </row>
    <row r="13" spans="1:13" x14ac:dyDescent="0.25">
      <c r="A13" s="1" t="s">
        <v>933</v>
      </c>
      <c r="B13" s="38" t="s">
        <v>934</v>
      </c>
      <c r="C13" s="166" t="s">
        <v>1185</v>
      </c>
    </row>
    <row r="14" spans="1:13" ht="30" x14ac:dyDescent="0.25">
      <c r="A14" s="1" t="s">
        <v>935</v>
      </c>
      <c r="B14" s="38" t="s">
        <v>936</v>
      </c>
      <c r="C14" s="166" t="s">
        <v>1186</v>
      </c>
    </row>
    <row r="15" spans="1:13" ht="135" x14ac:dyDescent="0.25">
      <c r="A15" s="1" t="s">
        <v>937</v>
      </c>
      <c r="B15" s="38" t="s">
        <v>938</v>
      </c>
      <c r="C15" s="166" t="s">
        <v>1187</v>
      </c>
    </row>
    <row r="16" spans="1:13" ht="30" x14ac:dyDescent="0.25">
      <c r="A16" s="1" t="s">
        <v>939</v>
      </c>
      <c r="B16" s="42" t="s">
        <v>940</v>
      </c>
      <c r="C16" s="166" t="s">
        <v>1188</v>
      </c>
    </row>
    <row r="17" spans="1:3" ht="30" customHeight="1" x14ac:dyDescent="0.25">
      <c r="A17" s="1" t="s">
        <v>941</v>
      </c>
      <c r="B17" s="42" t="s">
        <v>942</v>
      </c>
      <c r="C17" s="166" t="s">
        <v>1189</v>
      </c>
    </row>
    <row r="18" spans="1:3" ht="30" x14ac:dyDescent="0.25">
      <c r="A18" s="1" t="s">
        <v>943</v>
      </c>
      <c r="B18" s="42" t="s">
        <v>944</v>
      </c>
      <c r="C18" s="166" t="s">
        <v>1190</v>
      </c>
    </row>
    <row r="19" spans="1:3" outlineLevel="1" x14ac:dyDescent="0.25">
      <c r="A19" s="1" t="s">
        <v>945</v>
      </c>
      <c r="B19" s="39" t="s">
        <v>946</v>
      </c>
      <c r="C19" s="25"/>
    </row>
    <row r="20" spans="1:3" outlineLevel="1" x14ac:dyDescent="0.25">
      <c r="A20" s="1" t="s">
        <v>947</v>
      </c>
      <c r="B20" s="72"/>
      <c r="C20" s="25"/>
    </row>
    <row r="21" spans="1:3" outlineLevel="1" x14ac:dyDescent="0.25">
      <c r="A21" s="1" t="s">
        <v>948</v>
      </c>
      <c r="B21" s="72"/>
      <c r="C21" s="25"/>
    </row>
    <row r="22" spans="1:3" outlineLevel="1" x14ac:dyDescent="0.25">
      <c r="A22" s="1" t="s">
        <v>949</v>
      </c>
      <c r="B22" s="72"/>
      <c r="C22" s="25"/>
    </row>
    <row r="23" spans="1:3" outlineLevel="1" x14ac:dyDescent="0.25">
      <c r="A23" s="1" t="s">
        <v>950</v>
      </c>
      <c r="B23" s="72"/>
      <c r="C23" s="25"/>
    </row>
    <row r="24" spans="1:3" ht="18.75" x14ac:dyDescent="0.25">
      <c r="A24" s="35"/>
      <c r="B24" s="35" t="s">
        <v>951</v>
      </c>
      <c r="C24" s="75" t="s">
        <v>952</v>
      </c>
    </row>
    <row r="25" spans="1:3" x14ac:dyDescent="0.25">
      <c r="A25" s="1" t="s">
        <v>953</v>
      </c>
      <c r="B25" s="42" t="s">
        <v>954</v>
      </c>
      <c r="C25" s="25" t="s">
        <v>955</v>
      </c>
    </row>
    <row r="26" spans="1:3" x14ac:dyDescent="0.25">
      <c r="A26" s="1" t="s">
        <v>956</v>
      </c>
      <c r="B26" s="42" t="s">
        <v>957</v>
      </c>
      <c r="C26" s="25" t="s">
        <v>958</v>
      </c>
    </row>
    <row r="27" spans="1:3" x14ac:dyDescent="0.25">
      <c r="A27" s="1" t="s">
        <v>959</v>
      </c>
      <c r="B27" s="42" t="s">
        <v>960</v>
      </c>
      <c r="C27" s="25" t="s">
        <v>961</v>
      </c>
    </row>
    <row r="28" spans="1:3" outlineLevel="1" x14ac:dyDescent="0.25">
      <c r="A28" s="1" t="s">
        <v>962</v>
      </c>
      <c r="B28" s="41"/>
      <c r="C28" s="25"/>
    </row>
    <row r="29" spans="1:3" outlineLevel="1" x14ac:dyDescent="0.25">
      <c r="A29" s="1" t="s">
        <v>963</v>
      </c>
      <c r="B29" s="41"/>
      <c r="C29" s="25"/>
    </row>
    <row r="30" spans="1:3" outlineLevel="1" x14ac:dyDescent="0.25">
      <c r="A30" s="1" t="s">
        <v>1127</v>
      </c>
      <c r="B30" s="42"/>
      <c r="C30" s="25"/>
    </row>
    <row r="31" spans="1:3" ht="18.75" x14ac:dyDescent="0.25">
      <c r="A31" s="35"/>
      <c r="B31" s="35" t="s">
        <v>964</v>
      </c>
      <c r="C31" s="75" t="s">
        <v>1141</v>
      </c>
    </row>
    <row r="32" spans="1:3" x14ac:dyDescent="0.25">
      <c r="A32" s="1" t="s">
        <v>965</v>
      </c>
      <c r="B32" s="38" t="s">
        <v>966</v>
      </c>
      <c r="C32" s="25" t="s">
        <v>34</v>
      </c>
    </row>
    <row r="33" spans="1:2" x14ac:dyDescent="0.25">
      <c r="A33" s="1" t="s">
        <v>967</v>
      </c>
      <c r="B33" s="41"/>
    </row>
    <row r="34" spans="1:2" x14ac:dyDescent="0.25">
      <c r="A34" s="1" t="s">
        <v>968</v>
      </c>
      <c r="B34" s="41"/>
    </row>
    <row r="35" spans="1:2" x14ac:dyDescent="0.25">
      <c r="A35" s="1" t="s">
        <v>969</v>
      </c>
      <c r="B35" s="41"/>
    </row>
    <row r="36" spans="1:2" x14ac:dyDescent="0.25">
      <c r="A36" s="1" t="s">
        <v>970</v>
      </c>
      <c r="B36" s="41"/>
    </row>
    <row r="37" spans="1:2" x14ac:dyDescent="0.25">
      <c r="A37" s="1" t="s">
        <v>971</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K249"/>
  <sheetViews>
    <sheetView showGridLines="0" topLeftCell="A22" zoomScale="90" zoomScaleNormal="90" zoomScaleSheetLayoutView="90" workbookViewId="0">
      <selection activeCell="J43" sqref="J43"/>
    </sheetView>
  </sheetViews>
  <sheetFormatPr defaultRowHeight="15.75" x14ac:dyDescent="0.35"/>
  <cols>
    <col min="1" max="1" width="2.85546875" style="173" customWidth="1"/>
    <col min="2" max="2" width="55.140625" style="173" bestFit="1" customWidth="1"/>
    <col min="3" max="3" width="15" style="173" customWidth="1"/>
    <col min="4" max="5" width="16" style="173" bestFit="1" customWidth="1"/>
    <col min="6" max="6" width="17" style="173" customWidth="1"/>
    <col min="7" max="7" width="19.85546875" style="173" customWidth="1"/>
    <col min="8" max="8" width="16" style="173" bestFit="1" customWidth="1"/>
    <col min="9" max="9" width="19.5703125" style="173" customWidth="1"/>
    <col min="10" max="10" width="19" style="185" customWidth="1"/>
    <col min="11" max="16384" width="9.140625" style="173"/>
  </cols>
  <sheetData>
    <row r="4" spans="2:10" ht="12" customHeight="1" x14ac:dyDescent="0.35">
      <c r="B4" s="170"/>
      <c r="C4" s="170"/>
      <c r="D4" s="170"/>
      <c r="E4" s="170"/>
      <c r="F4" s="170"/>
      <c r="G4" s="170"/>
      <c r="H4" s="171"/>
      <c r="I4" s="171" t="s">
        <v>1202</v>
      </c>
      <c r="J4" s="172">
        <v>43921</v>
      </c>
    </row>
    <row r="5" spans="2:10" ht="15" customHeight="1" x14ac:dyDescent="0.35">
      <c r="B5" s="174"/>
      <c r="C5" s="174"/>
      <c r="D5" s="174"/>
      <c r="E5" s="174"/>
      <c r="F5" s="174"/>
      <c r="G5" s="174"/>
      <c r="H5" s="175"/>
      <c r="I5" s="175" t="s">
        <v>1203</v>
      </c>
      <c r="J5" s="176" t="s">
        <v>1204</v>
      </c>
    </row>
    <row r="6" spans="2:10" ht="15" customHeight="1" x14ac:dyDescent="0.35">
      <c r="B6" s="177"/>
      <c r="C6" s="177"/>
      <c r="D6" s="177"/>
      <c r="E6" s="177"/>
      <c r="F6" s="177"/>
      <c r="G6" s="177"/>
      <c r="H6" s="178"/>
      <c r="I6" s="178"/>
      <c r="J6" s="179"/>
    </row>
    <row r="7" spans="2:10" ht="15" customHeight="1" x14ac:dyDescent="0.35">
      <c r="B7" s="180" t="s">
        <v>1205</v>
      </c>
      <c r="C7" s="383" t="s">
        <v>1206</v>
      </c>
      <c r="D7" s="383"/>
      <c r="E7" s="383"/>
      <c r="F7" s="383"/>
      <c r="G7" s="384" t="s">
        <v>1207</v>
      </c>
      <c r="H7" s="383"/>
      <c r="I7" s="383"/>
      <c r="J7" s="383"/>
    </row>
    <row r="8" spans="2:10" ht="15" customHeight="1" x14ac:dyDescent="0.35">
      <c r="B8" s="181"/>
      <c r="C8" s="182" t="s">
        <v>1208</v>
      </c>
      <c r="D8" s="182" t="s">
        <v>1209</v>
      </c>
      <c r="E8" s="182" t="s">
        <v>1210</v>
      </c>
      <c r="F8" s="182" t="s">
        <v>1211</v>
      </c>
      <c r="G8" s="182" t="s">
        <v>1208</v>
      </c>
      <c r="H8" s="182" t="s">
        <v>1209</v>
      </c>
      <c r="I8" s="182" t="s">
        <v>1210</v>
      </c>
      <c r="J8" s="182" t="s">
        <v>1211</v>
      </c>
    </row>
    <row r="9" spans="2:10" s="185" customFormat="1" ht="15" customHeight="1" x14ac:dyDescent="0.35">
      <c r="B9" s="183" t="s">
        <v>1212</v>
      </c>
      <c r="C9" s="184" t="s">
        <v>1213</v>
      </c>
      <c r="D9" s="184" t="s">
        <v>1214</v>
      </c>
      <c r="E9" s="184" t="s">
        <v>1215</v>
      </c>
      <c r="F9" s="184" t="s">
        <v>1216</v>
      </c>
      <c r="G9" s="184" t="s">
        <v>1214</v>
      </c>
      <c r="H9" s="184" t="s">
        <v>1214</v>
      </c>
      <c r="I9" s="184" t="s">
        <v>1214</v>
      </c>
      <c r="J9" s="184" t="s">
        <v>1214</v>
      </c>
    </row>
    <row r="10" spans="2:10" s="185" customFormat="1" ht="15" customHeight="1" x14ac:dyDescent="0.35">
      <c r="B10" s="183" t="s">
        <v>1149</v>
      </c>
      <c r="C10" s="176" t="s">
        <v>1217</v>
      </c>
      <c r="D10" s="176" t="s">
        <v>1218</v>
      </c>
      <c r="E10" s="176" t="s">
        <v>1219</v>
      </c>
      <c r="F10" s="184" t="s">
        <v>1220</v>
      </c>
      <c r="G10" s="176" t="s">
        <v>1221</v>
      </c>
      <c r="H10" s="176" t="s">
        <v>1222</v>
      </c>
      <c r="I10" s="176" t="s">
        <v>1223</v>
      </c>
      <c r="J10" s="176" t="s">
        <v>1224</v>
      </c>
    </row>
    <row r="11" spans="2:10" s="185" customFormat="1" ht="15" customHeight="1" thickBot="1" x14ac:dyDescent="0.4">
      <c r="B11" s="186" t="s">
        <v>569</v>
      </c>
      <c r="C11" s="187" t="s">
        <v>1217</v>
      </c>
      <c r="D11" s="187" t="s">
        <v>1218</v>
      </c>
      <c r="E11" s="187" t="s">
        <v>1218</v>
      </c>
      <c r="F11" s="187" t="s">
        <v>1225</v>
      </c>
      <c r="G11" s="187" t="s">
        <v>1221</v>
      </c>
      <c r="H11" s="187" t="s">
        <v>1222</v>
      </c>
      <c r="I11" s="187" t="s">
        <v>1226</v>
      </c>
      <c r="J11" s="187" t="s">
        <v>1224</v>
      </c>
    </row>
    <row r="12" spans="2:10" s="185" customFormat="1" ht="15" customHeight="1" x14ac:dyDescent="0.35">
      <c r="B12" s="188" t="s">
        <v>1227</v>
      </c>
      <c r="C12" s="189"/>
      <c r="D12" s="189"/>
      <c r="E12" s="189"/>
      <c r="F12" s="189"/>
      <c r="G12" s="189"/>
      <c r="H12" s="189"/>
      <c r="I12" s="189"/>
      <c r="J12" s="190"/>
    </row>
    <row r="13" spans="2:10" ht="15" customHeight="1" x14ac:dyDescent="0.35">
      <c r="B13" s="180" t="s">
        <v>1228</v>
      </c>
      <c r="C13" s="191" t="s">
        <v>1229</v>
      </c>
      <c r="D13" s="192" t="s">
        <v>1230</v>
      </c>
      <c r="E13" s="193" t="s">
        <v>1231</v>
      </c>
      <c r="F13" s="193" t="s">
        <v>1232</v>
      </c>
      <c r="G13" s="360" t="s">
        <v>1233</v>
      </c>
      <c r="H13" s="361"/>
      <c r="I13" s="360" t="s">
        <v>1234</v>
      </c>
      <c r="J13" s="361"/>
    </row>
    <row r="14" spans="2:10" s="185" customFormat="1" ht="15" customHeight="1" x14ac:dyDescent="0.35">
      <c r="B14" s="194" t="s">
        <v>1235</v>
      </c>
      <c r="C14" s="195"/>
      <c r="D14" s="195"/>
      <c r="E14" s="196"/>
      <c r="F14" s="196"/>
      <c r="G14" s="195"/>
      <c r="H14" s="197">
        <f>+SUMPRODUCT(H17:H28,J17:J28)/J14</f>
        <v>5.1297633872976336</v>
      </c>
      <c r="J14" s="198">
        <f>+SUM(J17:J19,J21:J28)</f>
        <v>8800000000</v>
      </c>
    </row>
    <row r="15" spans="2:10" s="185" customFormat="1" ht="15" customHeight="1" x14ac:dyDescent="0.35">
      <c r="B15" s="194"/>
      <c r="C15" s="196"/>
      <c r="D15" s="196"/>
      <c r="E15" s="196"/>
      <c r="F15" s="196"/>
      <c r="G15" s="196"/>
      <c r="H15" s="199"/>
      <c r="I15" s="200"/>
      <c r="J15" s="201"/>
    </row>
    <row r="16" spans="2:10" s="185" customFormat="1" ht="15" customHeight="1" x14ac:dyDescent="0.35">
      <c r="B16" s="202" t="s">
        <v>1236</v>
      </c>
      <c r="C16" s="196"/>
      <c r="D16" s="196"/>
      <c r="E16" s="203"/>
      <c r="F16" s="203"/>
      <c r="G16" s="203"/>
      <c r="H16" s="199"/>
      <c r="I16" s="204"/>
      <c r="J16" s="201"/>
    </row>
    <row r="17" spans="2:10" s="185" customFormat="1" ht="15" customHeight="1" x14ac:dyDescent="0.35">
      <c r="B17" s="205" t="s">
        <v>1237</v>
      </c>
      <c r="C17" s="206">
        <v>42304</v>
      </c>
      <c r="D17" s="206" t="s">
        <v>1238</v>
      </c>
      <c r="E17" s="206">
        <v>44131</v>
      </c>
      <c r="F17" s="206">
        <v>44496</v>
      </c>
      <c r="G17" s="203"/>
      <c r="H17" s="207">
        <f>+(E17-$J$4)/365</f>
        <v>0.57534246575342463</v>
      </c>
      <c r="I17" s="208"/>
      <c r="J17" s="209">
        <v>750000000</v>
      </c>
    </row>
    <row r="18" spans="2:10" s="185" customFormat="1" ht="15" customHeight="1" x14ac:dyDescent="0.35">
      <c r="B18" s="205" t="s">
        <v>1239</v>
      </c>
      <c r="C18" s="206">
        <v>42850</v>
      </c>
      <c r="D18" s="206" t="s">
        <v>1238</v>
      </c>
      <c r="E18" s="206">
        <v>45407</v>
      </c>
      <c r="F18" s="206">
        <v>45772</v>
      </c>
      <c r="G18" s="203"/>
      <c r="H18" s="207">
        <f>+(E18-$J$4)/365</f>
        <v>4.0712328767123287</v>
      </c>
      <c r="I18" s="208"/>
      <c r="J18" s="209">
        <v>1000000000</v>
      </c>
    </row>
    <row r="19" spans="2:10" s="185" customFormat="1" ht="15" customHeight="1" x14ac:dyDescent="0.35">
      <c r="B19" s="205" t="s">
        <v>1240</v>
      </c>
      <c r="C19" s="206">
        <v>43004</v>
      </c>
      <c r="D19" s="206" t="s">
        <v>1238</v>
      </c>
      <c r="E19" s="206">
        <v>46657</v>
      </c>
      <c r="F19" s="206">
        <v>47022</v>
      </c>
      <c r="G19" s="203"/>
      <c r="H19" s="207">
        <f>+(E19-$J$4)/365</f>
        <v>7.4958904109589044</v>
      </c>
      <c r="I19" s="208"/>
      <c r="J19" s="209">
        <v>1000000000</v>
      </c>
    </row>
    <row r="20" spans="2:10" s="185" customFormat="1" ht="15" customHeight="1" x14ac:dyDescent="0.35">
      <c r="B20" s="202" t="s">
        <v>1241</v>
      </c>
      <c r="C20" s="206"/>
      <c r="D20" s="206"/>
      <c r="E20" s="206"/>
      <c r="F20" s="206"/>
      <c r="G20" s="203"/>
      <c r="H20" s="210"/>
      <c r="I20" s="208"/>
      <c r="J20" s="209"/>
    </row>
    <row r="21" spans="2:10" s="185" customFormat="1" ht="15" customHeight="1" x14ac:dyDescent="0.35">
      <c r="B21" s="205" t="s">
        <v>1242</v>
      </c>
      <c r="C21" s="206">
        <v>42067</v>
      </c>
      <c r="D21" s="206" t="s">
        <v>1238</v>
      </c>
      <c r="E21" s="206">
        <v>44624</v>
      </c>
      <c r="F21" s="206">
        <v>44989</v>
      </c>
      <c r="G21" s="203"/>
      <c r="H21" s="207">
        <f t="shared" ref="H21:H28" si="0">+(E21-$J$4)/365</f>
        <v>1.9260273972602739</v>
      </c>
      <c r="I21" s="208"/>
      <c r="J21" s="211">
        <v>750000000</v>
      </c>
    </row>
    <row r="22" spans="2:10" s="185" customFormat="1" ht="15" customHeight="1" x14ac:dyDescent="0.35">
      <c r="B22" s="205" t="s">
        <v>1243</v>
      </c>
      <c r="C22" s="206">
        <v>42424</v>
      </c>
      <c r="D22" s="206" t="s">
        <v>1238</v>
      </c>
      <c r="E22" s="206">
        <v>44251</v>
      </c>
      <c r="F22" s="206">
        <v>44616</v>
      </c>
      <c r="G22" s="203"/>
      <c r="H22" s="207">
        <f t="shared" si="0"/>
        <v>0.90410958904109584</v>
      </c>
      <c r="I22" s="208"/>
      <c r="J22" s="211">
        <v>200000000</v>
      </c>
    </row>
    <row r="23" spans="2:10" s="185" customFormat="1" ht="15" customHeight="1" x14ac:dyDescent="0.35">
      <c r="B23" s="205" t="s">
        <v>1244</v>
      </c>
      <c r="C23" s="206">
        <v>42475</v>
      </c>
      <c r="D23" s="206" t="s">
        <v>1238</v>
      </c>
      <c r="E23" s="206">
        <v>45033</v>
      </c>
      <c r="F23" s="206">
        <v>45397</v>
      </c>
      <c r="G23" s="203"/>
      <c r="H23" s="207">
        <f t="shared" si="0"/>
        <v>3.0465753424657533</v>
      </c>
      <c r="I23" s="208"/>
      <c r="J23" s="211">
        <v>750000000</v>
      </c>
    </row>
    <row r="24" spans="2:10" s="185" customFormat="1" ht="15" customHeight="1" x14ac:dyDescent="0.35">
      <c r="B24" s="205" t="s">
        <v>1245</v>
      </c>
      <c r="C24" s="206">
        <v>42577</v>
      </c>
      <c r="D24" s="206" t="s">
        <v>1238</v>
      </c>
      <c r="E24" s="206">
        <v>45133</v>
      </c>
      <c r="F24" s="206">
        <v>45499</v>
      </c>
      <c r="G24" s="203"/>
      <c r="H24" s="207">
        <f t="shared" si="0"/>
        <v>3.3205479452054796</v>
      </c>
      <c r="I24" s="208"/>
      <c r="J24" s="211">
        <v>750000000</v>
      </c>
    </row>
    <row r="25" spans="2:10" s="185" customFormat="1" ht="15" customHeight="1" x14ac:dyDescent="0.35">
      <c r="B25" s="205" t="s">
        <v>1246</v>
      </c>
      <c r="C25" s="206">
        <v>43076</v>
      </c>
      <c r="D25" s="206" t="s">
        <v>1238</v>
      </c>
      <c r="E25" s="206">
        <v>46728</v>
      </c>
      <c r="F25" s="206">
        <v>47094</v>
      </c>
      <c r="G25" s="203"/>
      <c r="H25" s="207">
        <f t="shared" si="0"/>
        <v>7.6904109589041099</v>
      </c>
      <c r="I25" s="208"/>
      <c r="J25" s="211">
        <v>750000000</v>
      </c>
    </row>
    <row r="26" spans="2:10" s="212" customFormat="1" ht="15" customHeight="1" x14ac:dyDescent="0.35">
      <c r="B26" s="205" t="s">
        <v>1247</v>
      </c>
      <c r="C26" s="206">
        <v>42835</v>
      </c>
      <c r="D26" s="206" t="s">
        <v>1238</v>
      </c>
      <c r="E26" s="206">
        <v>46489</v>
      </c>
      <c r="F26" s="206">
        <v>46853</v>
      </c>
      <c r="G26" s="203"/>
      <c r="H26" s="207">
        <f t="shared" si="0"/>
        <v>7.0356164383561648</v>
      </c>
      <c r="I26" s="208"/>
      <c r="J26" s="211">
        <v>1000000000</v>
      </c>
    </row>
    <row r="27" spans="2:10" s="212" customFormat="1" ht="15" customHeight="1" x14ac:dyDescent="0.35">
      <c r="B27" s="205" t="s">
        <v>1248</v>
      </c>
      <c r="C27" s="206">
        <v>43651</v>
      </c>
      <c r="D27" s="206" t="s">
        <v>1238</v>
      </c>
      <c r="E27" s="206">
        <v>47304</v>
      </c>
      <c r="F27" s="206">
        <v>47669</v>
      </c>
      <c r="G27" s="203"/>
      <c r="H27" s="207">
        <f t="shared" si="0"/>
        <v>9.2684931506849306</v>
      </c>
      <c r="I27" s="208"/>
      <c r="J27" s="211">
        <v>1100000000</v>
      </c>
    </row>
    <row r="28" spans="2:10" s="212" customFormat="1" ht="15" customHeight="1" thickBot="1" x14ac:dyDescent="0.4">
      <c r="B28" s="205" t="s">
        <v>1249</v>
      </c>
      <c r="C28" s="206">
        <v>43917</v>
      </c>
      <c r="D28" s="206" t="s">
        <v>1238</v>
      </c>
      <c r="E28" s="206">
        <v>45743</v>
      </c>
      <c r="F28" s="206">
        <v>46108</v>
      </c>
      <c r="G28" s="203"/>
      <c r="H28" s="207">
        <f t="shared" si="0"/>
        <v>4.9917808219178079</v>
      </c>
      <c r="I28" s="208"/>
      <c r="J28" s="211">
        <v>750000000</v>
      </c>
    </row>
    <row r="29" spans="2:10" s="185" customFormat="1" ht="15" customHeight="1" x14ac:dyDescent="0.35">
      <c r="B29" s="213" t="s">
        <v>1250</v>
      </c>
      <c r="C29" s="214"/>
      <c r="D29" s="215"/>
      <c r="E29" s="214"/>
      <c r="F29" s="214"/>
      <c r="G29" s="214"/>
      <c r="H29" s="216"/>
      <c r="I29" s="216"/>
      <c r="J29" s="217" t="s">
        <v>1154</v>
      </c>
    </row>
    <row r="30" spans="2:10" s="189" customFormat="1" ht="15" customHeight="1" x14ac:dyDescent="0.35">
      <c r="B30" s="218" t="s">
        <v>1251</v>
      </c>
      <c r="C30" s="218"/>
      <c r="D30" s="218"/>
      <c r="E30" s="218"/>
      <c r="F30" s="180"/>
      <c r="G30" s="385" t="s">
        <v>1233</v>
      </c>
      <c r="H30" s="386"/>
      <c r="I30" s="385" t="s">
        <v>1234</v>
      </c>
      <c r="J30" s="387"/>
    </row>
    <row r="31" spans="2:10" s="185" customFormat="1" ht="15" customHeight="1" x14ac:dyDescent="0.35">
      <c r="B31" s="194" t="s">
        <v>1252</v>
      </c>
      <c r="C31" s="194"/>
      <c r="D31" s="194"/>
      <c r="E31" s="194"/>
      <c r="F31" s="219"/>
      <c r="G31" s="219"/>
      <c r="H31" s="200">
        <v>26.489369230827901</v>
      </c>
      <c r="I31" s="220"/>
      <c r="J31" s="221">
        <v>10364212796</v>
      </c>
    </row>
    <row r="32" spans="2:10" ht="15" customHeight="1" x14ac:dyDescent="0.35">
      <c r="B32" s="194" t="s">
        <v>1253</v>
      </c>
      <c r="C32" s="194"/>
      <c r="D32" s="194"/>
      <c r="E32" s="194"/>
      <c r="F32" s="219"/>
      <c r="G32" s="219"/>
      <c r="H32" s="204">
        <v>0</v>
      </c>
      <c r="I32" s="380">
        <v>0</v>
      </c>
      <c r="J32" s="380"/>
    </row>
    <row r="33" spans="2:10" s="185" customFormat="1" ht="15" customHeight="1" x14ac:dyDescent="0.35">
      <c r="B33" s="205" t="s">
        <v>1254</v>
      </c>
      <c r="C33" s="205"/>
      <c r="D33" s="205"/>
      <c r="E33" s="205"/>
      <c r="F33" s="222"/>
      <c r="G33" s="222"/>
      <c r="H33" s="223">
        <v>0</v>
      </c>
      <c r="I33" s="381">
        <v>0</v>
      </c>
      <c r="J33" s="381"/>
    </row>
    <row r="34" spans="2:10" s="185" customFormat="1" ht="15" customHeight="1" x14ac:dyDescent="0.35">
      <c r="B34" s="205" t="s">
        <v>1255</v>
      </c>
      <c r="C34" s="205"/>
      <c r="D34" s="205"/>
      <c r="E34" s="205"/>
      <c r="F34" s="219"/>
      <c r="G34" s="219"/>
      <c r="H34" s="223">
        <v>0</v>
      </c>
      <c r="I34" s="381">
        <v>0</v>
      </c>
      <c r="J34" s="381"/>
    </row>
    <row r="35" spans="2:10" s="185" customFormat="1" ht="15" customHeight="1" x14ac:dyDescent="0.35">
      <c r="B35" s="205" t="s">
        <v>1256</v>
      </c>
      <c r="C35" s="205"/>
      <c r="D35" s="205"/>
      <c r="E35" s="205"/>
      <c r="F35" s="219"/>
      <c r="G35" s="219"/>
      <c r="H35" s="223">
        <v>0</v>
      </c>
      <c r="I35" s="381">
        <v>0</v>
      </c>
      <c r="J35" s="381"/>
    </row>
    <row r="36" spans="2:10" s="185" customFormat="1" ht="15" customHeight="1" x14ac:dyDescent="0.35">
      <c r="B36" s="202" t="s">
        <v>1257</v>
      </c>
      <c r="C36" s="202"/>
      <c r="D36" s="202"/>
      <c r="E36" s="202"/>
      <c r="F36" s="219"/>
      <c r="G36" s="219"/>
      <c r="H36" s="204">
        <v>26.489369230827901</v>
      </c>
      <c r="I36" s="382">
        <f>+J31+I32</f>
        <v>10364212796</v>
      </c>
      <c r="J36" s="382"/>
    </row>
    <row r="37" spans="2:10" s="185" customFormat="1" ht="15" customHeight="1" x14ac:dyDescent="0.35">
      <c r="B37" s="205" t="s">
        <v>1258</v>
      </c>
      <c r="C37" s="205"/>
      <c r="D37" s="205"/>
      <c r="E37" s="205"/>
      <c r="F37" s="219"/>
      <c r="G37" s="219"/>
      <c r="H37" s="224" t="s">
        <v>1259</v>
      </c>
      <c r="I37" s="225"/>
      <c r="J37" s="225">
        <v>0</v>
      </c>
    </row>
    <row r="38" spans="2:10" s="185" customFormat="1" ht="15" customHeight="1" thickBot="1" x14ac:dyDescent="0.4">
      <c r="B38" s="226" t="s">
        <v>1260</v>
      </c>
      <c r="C38" s="226"/>
      <c r="D38" s="226"/>
      <c r="E38" s="226"/>
      <c r="F38" s="227"/>
      <c r="G38" s="227"/>
      <c r="H38" s="227"/>
      <c r="I38" s="228"/>
      <c r="J38" s="228">
        <f>+J31/J14-1</f>
        <v>0.17775145409090909</v>
      </c>
    </row>
    <row r="39" spans="2:10" s="230" customFormat="1" ht="15" customHeight="1" thickBot="1" x14ac:dyDescent="0.4">
      <c r="B39" s="229" t="s">
        <v>1261</v>
      </c>
      <c r="C39" s="229"/>
      <c r="D39" s="229"/>
      <c r="E39" s="229"/>
      <c r="F39" s="227"/>
      <c r="G39" s="227"/>
      <c r="H39" s="227"/>
      <c r="I39" s="227"/>
      <c r="J39" s="228">
        <v>5.2600000000000001E-2</v>
      </c>
    </row>
    <row r="40" spans="2:10" s="185" customFormat="1" ht="15" customHeight="1" x14ac:dyDescent="0.35">
      <c r="B40" s="231"/>
      <c r="C40" s="232"/>
      <c r="D40" s="232"/>
      <c r="E40" s="232"/>
      <c r="F40" s="232"/>
      <c r="G40" s="232"/>
      <c r="H40" s="232"/>
      <c r="I40" s="232"/>
      <c r="J40" s="232"/>
    </row>
    <row r="41" spans="2:10" s="185" customFormat="1" ht="15" customHeight="1" x14ac:dyDescent="0.35">
      <c r="B41" s="233" t="s">
        <v>1262</v>
      </c>
      <c r="C41" s="233"/>
      <c r="D41" s="233"/>
      <c r="E41" s="233"/>
      <c r="F41" s="233"/>
      <c r="G41" s="233"/>
      <c r="H41" s="233"/>
      <c r="I41" s="233"/>
      <c r="J41" s="233"/>
    </row>
    <row r="42" spans="2:10" s="185" customFormat="1" ht="15" customHeight="1" x14ac:dyDescent="0.35">
      <c r="B42" s="377" t="s">
        <v>1263</v>
      </c>
      <c r="C42" s="377"/>
      <c r="D42" s="377"/>
      <c r="E42" s="377"/>
      <c r="F42" s="377"/>
      <c r="G42" s="377"/>
      <c r="H42" s="234"/>
      <c r="I42" s="212"/>
      <c r="J42" s="389">
        <v>10534916257.343176</v>
      </c>
    </row>
    <row r="43" spans="2:10" s="185" customFormat="1" ht="15" customHeight="1" x14ac:dyDescent="0.35">
      <c r="B43" s="377" t="s">
        <v>1264</v>
      </c>
      <c r="C43" s="377"/>
      <c r="D43" s="377"/>
      <c r="E43" s="377"/>
      <c r="F43" s="377"/>
      <c r="G43" s="377"/>
      <c r="H43" s="234"/>
      <c r="I43" s="235"/>
      <c r="J43" s="389">
        <v>9175256827.2685375</v>
      </c>
    </row>
    <row r="44" spans="2:10" s="185" customFormat="1" ht="15" customHeight="1" x14ac:dyDescent="0.35">
      <c r="B44" s="377" t="s">
        <v>1265</v>
      </c>
      <c r="C44" s="377"/>
      <c r="D44" s="377"/>
      <c r="E44" s="377"/>
      <c r="F44" s="377"/>
      <c r="G44" s="377"/>
      <c r="H44" s="234"/>
      <c r="I44" s="212"/>
      <c r="J44" s="208" t="s">
        <v>1266</v>
      </c>
    </row>
    <row r="45" spans="2:10" s="185" customFormat="1" ht="15" customHeight="1" x14ac:dyDescent="0.35">
      <c r="B45" s="377" t="s">
        <v>1267</v>
      </c>
      <c r="C45" s="377"/>
      <c r="D45" s="377"/>
      <c r="E45" s="377"/>
      <c r="F45" s="377"/>
      <c r="G45" s="377"/>
      <c r="H45" s="234"/>
      <c r="I45" s="212"/>
      <c r="J45" s="208" t="s">
        <v>1266</v>
      </c>
    </row>
    <row r="46" spans="2:10" s="185" customFormat="1" ht="15" customHeight="1" x14ac:dyDescent="0.35">
      <c r="B46" s="377" t="s">
        <v>1268</v>
      </c>
      <c r="C46" s="377"/>
      <c r="D46" s="377"/>
      <c r="E46" s="377"/>
      <c r="F46" s="377"/>
      <c r="G46" s="377"/>
      <c r="H46" s="234"/>
      <c r="I46" s="212"/>
      <c r="J46" s="208" t="s">
        <v>1266</v>
      </c>
    </row>
    <row r="47" spans="2:10" s="185" customFormat="1" ht="15" customHeight="1" x14ac:dyDescent="0.35">
      <c r="B47" s="377" t="s">
        <v>1269</v>
      </c>
      <c r="C47" s="377"/>
      <c r="D47" s="377"/>
      <c r="E47" s="377"/>
      <c r="F47" s="377"/>
      <c r="G47" s="377"/>
      <c r="H47" s="236"/>
      <c r="I47" s="212"/>
      <c r="J47" s="208" t="s">
        <v>1266</v>
      </c>
    </row>
    <row r="48" spans="2:10" s="185" customFormat="1" ht="15" customHeight="1" x14ac:dyDescent="0.35">
      <c r="B48" s="377" t="s">
        <v>1270</v>
      </c>
      <c r="C48" s="377"/>
      <c r="D48" s="377"/>
      <c r="E48" s="377"/>
      <c r="F48" s="377"/>
      <c r="G48" s="377"/>
      <c r="H48" s="236"/>
      <c r="I48" s="212"/>
      <c r="J48" s="208" t="s">
        <v>1266</v>
      </c>
    </row>
    <row r="49" spans="2:10" s="185" customFormat="1" ht="15" customHeight="1" x14ac:dyDescent="0.35">
      <c r="B49" s="377" t="s">
        <v>1271</v>
      </c>
      <c r="C49" s="377"/>
      <c r="D49" s="377"/>
      <c r="E49" s="377"/>
      <c r="F49" s="377"/>
      <c r="G49" s="377"/>
      <c r="H49" s="237"/>
      <c r="I49" s="212"/>
      <c r="J49" s="208" t="s">
        <v>1266</v>
      </c>
    </row>
    <row r="50" spans="2:10" s="185" customFormat="1" ht="15" customHeight="1" thickBot="1" x14ac:dyDescent="0.4">
      <c r="B50" s="378" t="s">
        <v>1272</v>
      </c>
      <c r="C50" s="378"/>
      <c r="D50" s="378"/>
      <c r="E50" s="378"/>
      <c r="F50" s="378"/>
      <c r="G50" s="378"/>
      <c r="H50" s="238"/>
      <c r="I50" s="239"/>
      <c r="J50" s="240" t="s">
        <v>1266</v>
      </c>
    </row>
    <row r="51" spans="2:10" s="185" customFormat="1" ht="15" customHeight="1" x14ac:dyDescent="0.35">
      <c r="B51" s="231"/>
      <c r="C51" s="232"/>
      <c r="D51" s="232"/>
      <c r="E51" s="232"/>
      <c r="F51" s="232"/>
      <c r="G51" s="232"/>
      <c r="H51" s="232"/>
      <c r="I51" s="232"/>
      <c r="J51" s="232"/>
    </row>
    <row r="52" spans="2:10" s="185" customFormat="1" ht="15" customHeight="1" x14ac:dyDescent="0.35">
      <c r="B52" s="233" t="s">
        <v>1273</v>
      </c>
      <c r="C52" s="233"/>
      <c r="D52" s="233"/>
      <c r="E52" s="233"/>
      <c r="F52" s="233"/>
      <c r="G52" s="233"/>
      <c r="H52" s="233"/>
      <c r="I52" s="233"/>
      <c r="J52" s="233"/>
    </row>
    <row r="53" spans="2:10" s="185" customFormat="1" ht="15" customHeight="1" x14ac:dyDescent="0.35">
      <c r="B53" s="355" t="s">
        <v>1274</v>
      </c>
      <c r="C53" s="355"/>
      <c r="D53" s="355"/>
      <c r="E53" s="355"/>
      <c r="F53" s="355"/>
      <c r="G53" s="355"/>
      <c r="H53" s="241"/>
      <c r="I53" s="242"/>
    </row>
    <row r="54" spans="2:10" s="185" customFormat="1" ht="15" customHeight="1" x14ac:dyDescent="0.35">
      <c r="B54" s="379" t="s">
        <v>1275</v>
      </c>
      <c r="C54" s="379"/>
      <c r="D54" s="379"/>
      <c r="E54" s="379"/>
      <c r="F54" s="379"/>
      <c r="G54" s="379"/>
      <c r="H54" s="242"/>
      <c r="J54" s="208" t="s">
        <v>1276</v>
      </c>
    </row>
    <row r="55" spans="2:10" s="185" customFormat="1" ht="15" customHeight="1" x14ac:dyDescent="0.35">
      <c r="B55" s="379" t="s">
        <v>1277</v>
      </c>
      <c r="C55" s="379"/>
      <c r="D55" s="379"/>
      <c r="E55" s="379"/>
      <c r="F55" s="379"/>
      <c r="G55" s="379"/>
      <c r="H55" s="242"/>
      <c r="J55" s="208" t="s">
        <v>1276</v>
      </c>
    </row>
    <row r="56" spans="2:10" s="185" customFormat="1" ht="15" customHeight="1" x14ac:dyDescent="0.35">
      <c r="B56" s="379" t="s">
        <v>1278</v>
      </c>
      <c r="C56" s="379"/>
      <c r="D56" s="379"/>
      <c r="E56" s="379"/>
      <c r="F56" s="379"/>
      <c r="G56" s="379"/>
      <c r="H56" s="242"/>
      <c r="J56" s="208" t="s">
        <v>1276</v>
      </c>
    </row>
    <row r="57" spans="2:10" s="185" customFormat="1" ht="15" customHeight="1" thickBot="1" x14ac:dyDescent="0.4">
      <c r="B57" s="373" t="s">
        <v>1279</v>
      </c>
      <c r="C57" s="373"/>
      <c r="D57" s="373"/>
      <c r="E57" s="373"/>
      <c r="F57" s="373"/>
      <c r="G57" s="373"/>
      <c r="H57" s="243"/>
      <c r="I57" s="244"/>
      <c r="J57" s="245" t="s">
        <v>1214</v>
      </c>
    </row>
    <row r="58" spans="2:10" s="185" customFormat="1" ht="15" customHeight="1" x14ac:dyDescent="0.35">
      <c r="B58" s="231"/>
      <c r="C58" s="232"/>
      <c r="D58" s="232"/>
      <c r="E58" s="232"/>
      <c r="F58" s="232"/>
      <c r="G58" s="232"/>
      <c r="H58" s="232"/>
      <c r="I58" s="232"/>
      <c r="J58" s="232"/>
    </row>
    <row r="59" spans="2:10" s="185" customFormat="1" ht="15" customHeight="1" x14ac:dyDescent="0.35">
      <c r="B59" s="233" t="s">
        <v>1280</v>
      </c>
      <c r="C59" s="233"/>
      <c r="D59" s="233"/>
      <c r="E59" s="233"/>
      <c r="F59" s="233"/>
      <c r="G59" s="233"/>
      <c r="H59" s="233"/>
      <c r="I59" s="233"/>
      <c r="J59" s="233"/>
    </row>
    <row r="60" spans="2:10" s="185" customFormat="1" ht="15" customHeight="1" x14ac:dyDescent="0.35">
      <c r="B60" s="246" t="s">
        <v>1281</v>
      </c>
      <c r="C60" s="246"/>
      <c r="D60" s="246"/>
      <c r="E60" s="246"/>
      <c r="F60" s="247"/>
      <c r="G60" s="247"/>
      <c r="H60" s="248"/>
      <c r="I60" s="248"/>
      <c r="J60" s="248"/>
    </row>
    <row r="61" spans="2:10" ht="15" customHeight="1" x14ac:dyDescent="0.35">
      <c r="B61" s="183" t="s">
        <v>687</v>
      </c>
      <c r="C61" s="183"/>
      <c r="D61" s="183"/>
      <c r="E61" s="183"/>
      <c r="F61" s="174"/>
      <c r="G61" s="174"/>
      <c r="H61" s="183"/>
      <c r="I61" s="183"/>
      <c r="J61" s="249">
        <v>186483</v>
      </c>
    </row>
    <row r="62" spans="2:10" s="185" customFormat="1" ht="15" customHeight="1" x14ac:dyDescent="0.35">
      <c r="B62" s="183" t="s">
        <v>1282</v>
      </c>
      <c r="C62" s="183"/>
      <c r="D62" s="183"/>
      <c r="E62" s="183"/>
      <c r="F62" s="174"/>
      <c r="G62" s="174"/>
      <c r="H62" s="183"/>
      <c r="I62" s="374">
        <v>14775151852.6703</v>
      </c>
      <c r="J62" s="374"/>
    </row>
    <row r="63" spans="2:10" s="185" customFormat="1" ht="15" customHeight="1" x14ac:dyDescent="0.35">
      <c r="B63" s="183" t="s">
        <v>1283</v>
      </c>
      <c r="C63" s="183"/>
      <c r="D63" s="183"/>
      <c r="E63" s="183"/>
      <c r="F63" s="174"/>
      <c r="G63" s="174"/>
      <c r="H63" s="183"/>
      <c r="I63" s="374">
        <f>+J31</f>
        <v>10364212796</v>
      </c>
      <c r="J63" s="374"/>
    </row>
    <row r="64" spans="2:10" s="185" customFormat="1" ht="15" customHeight="1" x14ac:dyDescent="0.35">
      <c r="B64" s="183" t="s">
        <v>1284</v>
      </c>
      <c r="C64" s="183"/>
      <c r="D64" s="183"/>
      <c r="E64" s="183"/>
      <c r="F64" s="174"/>
      <c r="G64" s="174"/>
      <c r="H64" s="183"/>
      <c r="I64" s="183"/>
      <c r="J64" s="250">
        <f>I62/J61</f>
        <v>79230.556418924505</v>
      </c>
    </row>
    <row r="65" spans="2:10" s="185" customFormat="1" ht="15" customHeight="1" x14ac:dyDescent="0.35">
      <c r="B65" s="183" t="s">
        <v>1285</v>
      </c>
      <c r="C65" s="183"/>
      <c r="D65" s="183"/>
      <c r="E65" s="183"/>
      <c r="F65" s="174"/>
      <c r="G65" s="174"/>
      <c r="H65" s="183"/>
      <c r="I65" s="183"/>
      <c r="J65" s="250">
        <f>I63/J61</f>
        <v>55577.252596751445</v>
      </c>
    </row>
    <row r="66" spans="2:10" s="185" customFormat="1" ht="15" customHeight="1" x14ac:dyDescent="0.35">
      <c r="B66" s="183" t="s">
        <v>1286</v>
      </c>
      <c r="C66" s="183"/>
      <c r="D66" s="183"/>
      <c r="E66" s="183"/>
      <c r="F66" s="174"/>
      <c r="G66" s="174"/>
      <c r="H66" s="183"/>
      <c r="I66" s="183"/>
      <c r="J66" s="211">
        <v>12250305.25</v>
      </c>
    </row>
    <row r="67" spans="2:10" s="185" customFormat="1" ht="15" customHeight="1" x14ac:dyDescent="0.35">
      <c r="B67" s="183" t="s">
        <v>1287</v>
      </c>
      <c r="C67" s="183"/>
      <c r="D67" s="183"/>
      <c r="E67" s="183"/>
      <c r="F67" s="174"/>
      <c r="G67" s="174"/>
      <c r="H67" s="183"/>
      <c r="I67" s="183"/>
      <c r="J67" s="251">
        <f>+J66/I63</f>
        <v>1.1819812552216146E-3</v>
      </c>
    </row>
    <row r="68" spans="2:10" s="185" customFormat="1" ht="15" customHeight="1" x14ac:dyDescent="0.35">
      <c r="B68" s="183" t="s">
        <v>1288</v>
      </c>
      <c r="C68" s="183"/>
      <c r="D68" s="183"/>
      <c r="E68" s="183"/>
      <c r="F68" s="174"/>
      <c r="G68" s="174"/>
      <c r="H68" s="183"/>
      <c r="I68" s="183"/>
      <c r="J68" s="211">
        <v>19947196.489999998</v>
      </c>
    </row>
    <row r="69" spans="2:10" s="185" customFormat="1" ht="15" customHeight="1" x14ac:dyDescent="0.35">
      <c r="B69" s="183" t="s">
        <v>1289</v>
      </c>
      <c r="C69" s="183"/>
      <c r="D69" s="183"/>
      <c r="E69" s="183"/>
      <c r="F69" s="174"/>
      <c r="G69" s="174"/>
      <c r="H69" s="183"/>
      <c r="I69" s="183"/>
      <c r="J69" s="252">
        <f>+J68/I63</f>
        <v>1.9246224370941601E-3</v>
      </c>
    </row>
    <row r="70" spans="2:10" s="185" customFormat="1" ht="15" customHeight="1" x14ac:dyDescent="0.35">
      <c r="B70" s="183" t="s">
        <v>1076</v>
      </c>
      <c r="C70" s="183"/>
      <c r="D70" s="183"/>
      <c r="E70" s="183"/>
      <c r="F70" s="174"/>
      <c r="G70" s="174"/>
      <c r="H70" s="183"/>
      <c r="I70" s="183"/>
      <c r="J70" s="210">
        <v>97.622748535767897</v>
      </c>
    </row>
    <row r="71" spans="2:10" s="185" customFormat="1" ht="15" customHeight="1" x14ac:dyDescent="0.35">
      <c r="B71" s="183" t="s">
        <v>1290</v>
      </c>
      <c r="C71" s="183"/>
      <c r="D71" s="183"/>
      <c r="E71" s="183"/>
      <c r="F71" s="174"/>
      <c r="G71" s="174"/>
      <c r="H71" s="183"/>
      <c r="I71" s="183"/>
      <c r="J71" s="210">
        <v>322.28732564173998</v>
      </c>
    </row>
    <row r="72" spans="2:10" s="185" customFormat="1" ht="15" customHeight="1" x14ac:dyDescent="0.35">
      <c r="B72" s="183" t="s">
        <v>1291</v>
      </c>
      <c r="C72" s="183"/>
      <c r="D72" s="183"/>
      <c r="E72" s="183"/>
      <c r="F72" s="174"/>
      <c r="G72" s="174"/>
      <c r="H72" s="183"/>
      <c r="I72" s="183"/>
      <c r="J72" s="225">
        <v>0.55352953454214204</v>
      </c>
    </row>
    <row r="73" spans="2:10" s="185" customFormat="1" ht="15" customHeight="1" x14ac:dyDescent="0.35">
      <c r="B73" s="183" t="s">
        <v>1292</v>
      </c>
      <c r="C73" s="183"/>
      <c r="D73" s="183"/>
      <c r="E73" s="183"/>
      <c r="F73" s="174"/>
      <c r="G73" s="174"/>
      <c r="H73" s="183"/>
      <c r="I73" s="183"/>
      <c r="J73" s="225">
        <v>0.55641476631697095</v>
      </c>
    </row>
    <row r="74" spans="2:10" s="185" customFormat="1" ht="15" customHeight="1" x14ac:dyDescent="0.35">
      <c r="B74" s="183" t="s">
        <v>1293</v>
      </c>
      <c r="C74" s="183"/>
      <c r="D74" s="183"/>
      <c r="E74" s="183"/>
      <c r="F74" s="253"/>
      <c r="G74" s="253"/>
      <c r="H74" s="183"/>
      <c r="I74" s="183"/>
      <c r="J74" s="225">
        <v>9.94223934968517E-3</v>
      </c>
    </row>
    <row r="75" spans="2:10" s="185" customFormat="1" ht="15" customHeight="1" x14ac:dyDescent="0.35">
      <c r="B75" s="183" t="s">
        <v>1294</v>
      </c>
      <c r="C75" s="183"/>
      <c r="D75" s="183"/>
      <c r="E75" s="183"/>
      <c r="F75" s="253"/>
      <c r="G75" s="253"/>
      <c r="H75" s="183"/>
      <c r="I75" s="183"/>
      <c r="J75" s="225">
        <v>1.2412490463581999E-2</v>
      </c>
    </row>
    <row r="76" spans="2:10" s="185" customFormat="1" ht="15" customHeight="1" thickBot="1" x14ac:dyDescent="0.4">
      <c r="B76" s="186" t="s">
        <v>1295</v>
      </c>
      <c r="C76" s="186"/>
      <c r="D76" s="186"/>
      <c r="E76" s="186"/>
      <c r="F76" s="254"/>
      <c r="G76" s="254"/>
      <c r="H76" s="254"/>
      <c r="I76" s="254"/>
      <c r="J76" s="255">
        <v>61608</v>
      </c>
    </row>
    <row r="77" spans="2:10" s="185" customFormat="1" ht="15" customHeight="1" x14ac:dyDescent="0.35">
      <c r="B77" s="256" t="s">
        <v>1296</v>
      </c>
      <c r="C77" s="257"/>
      <c r="D77" s="257"/>
      <c r="E77" s="230"/>
      <c r="F77" s="258"/>
      <c r="G77" s="258" t="s">
        <v>1297</v>
      </c>
      <c r="H77" s="259" t="s">
        <v>1084</v>
      </c>
      <c r="I77" s="259" t="s">
        <v>1298</v>
      </c>
      <c r="J77" s="259" t="s">
        <v>1299</v>
      </c>
    </row>
    <row r="78" spans="2:10" s="185" customFormat="1" ht="15" customHeight="1" x14ac:dyDescent="0.35">
      <c r="B78" s="260" t="s">
        <v>1154</v>
      </c>
      <c r="C78" s="260"/>
      <c r="D78" s="260"/>
      <c r="E78" s="230"/>
      <c r="F78" s="261"/>
      <c r="G78" s="262">
        <v>23906</v>
      </c>
      <c r="H78" s="263">
        <v>0.12819399087316269</v>
      </c>
      <c r="I78" s="264">
        <v>701827735.14000404</v>
      </c>
      <c r="J78" s="263">
        <v>6.7716453623074074E-2</v>
      </c>
    </row>
    <row r="79" spans="2:10" s="185" customFormat="1" ht="15" customHeight="1" thickBot="1" x14ac:dyDescent="0.4">
      <c r="B79" s="265" t="s">
        <v>1276</v>
      </c>
      <c r="C79" s="265"/>
      <c r="D79" s="265"/>
      <c r="E79" s="266"/>
      <c r="F79" s="265"/>
      <c r="G79" s="267">
        <v>162577</v>
      </c>
      <c r="H79" s="268">
        <v>0.87180600912683726</v>
      </c>
      <c r="I79" s="267">
        <v>9662385060.8599834</v>
      </c>
      <c r="J79" s="268">
        <v>0.93228354637692601</v>
      </c>
    </row>
    <row r="80" spans="2:10" s="185" customFormat="1" ht="15" customHeight="1" x14ac:dyDescent="0.35">
      <c r="B80" s="194" t="s">
        <v>1300</v>
      </c>
      <c r="C80" s="269"/>
      <c r="D80" s="261"/>
      <c r="E80" s="230"/>
      <c r="F80" s="258"/>
      <c r="G80" s="270" t="s">
        <v>1297</v>
      </c>
      <c r="H80" s="271" t="s">
        <v>1084</v>
      </c>
      <c r="I80" s="271" t="s">
        <v>1298</v>
      </c>
      <c r="J80" s="271" t="s">
        <v>1299</v>
      </c>
    </row>
    <row r="81" spans="2:10" s="185" customFormat="1" ht="15" customHeight="1" x14ac:dyDescent="0.35">
      <c r="B81" s="261" t="s">
        <v>1154</v>
      </c>
      <c r="C81" s="261"/>
      <c r="D81" s="261"/>
      <c r="E81" s="230"/>
      <c r="F81" s="261"/>
      <c r="G81" s="262">
        <f>+G78+G79</f>
        <v>186483</v>
      </c>
      <c r="H81" s="263">
        <v>1</v>
      </c>
      <c r="I81" s="264">
        <f>+I78+I79</f>
        <v>10364212795.999987</v>
      </c>
      <c r="J81" s="263">
        <v>1</v>
      </c>
    </row>
    <row r="82" spans="2:10" s="185" customFormat="1" ht="15" customHeight="1" thickBot="1" x14ac:dyDescent="0.4">
      <c r="B82" s="265" t="s">
        <v>1276</v>
      </c>
      <c r="C82" s="265"/>
      <c r="D82" s="265"/>
      <c r="E82" s="266"/>
      <c r="F82" s="265"/>
      <c r="G82" s="267">
        <v>0</v>
      </c>
      <c r="H82" s="268">
        <v>0</v>
      </c>
      <c r="I82" s="267">
        <v>0</v>
      </c>
      <c r="J82" s="268">
        <v>0</v>
      </c>
    </row>
    <row r="83" spans="2:10" s="185" customFormat="1" ht="15" customHeight="1" x14ac:dyDescent="0.35">
      <c r="B83" s="194" t="s">
        <v>1301</v>
      </c>
      <c r="C83" s="272"/>
      <c r="D83" s="272"/>
      <c r="E83" s="272"/>
      <c r="F83" s="182"/>
      <c r="G83" s="273" t="s">
        <v>1297</v>
      </c>
      <c r="H83" s="274" t="s">
        <v>1084</v>
      </c>
      <c r="I83" s="274" t="s">
        <v>1298</v>
      </c>
      <c r="J83" s="274" t="s">
        <v>1299</v>
      </c>
    </row>
    <row r="84" spans="2:10" s="185" customFormat="1" ht="15" customHeight="1" x14ac:dyDescent="0.35">
      <c r="B84" s="183" t="s">
        <v>1238</v>
      </c>
      <c r="C84" s="183"/>
      <c r="D84" s="183"/>
      <c r="E84" s="183"/>
      <c r="F84" s="225"/>
      <c r="G84" s="262">
        <v>3514</v>
      </c>
      <c r="H84" s="225">
        <v>1.8843540698079718E-2</v>
      </c>
      <c r="I84" s="264">
        <v>144808409.13</v>
      </c>
      <c r="J84" s="225">
        <v>1.3971964101884084E-2</v>
      </c>
    </row>
    <row r="85" spans="2:10" s="185" customFormat="1" ht="15" customHeight="1" thickBot="1" x14ac:dyDescent="0.4">
      <c r="B85" s="186" t="s">
        <v>1302</v>
      </c>
      <c r="C85" s="186"/>
      <c r="D85" s="186"/>
      <c r="E85" s="186"/>
      <c r="F85" s="186"/>
      <c r="G85" s="267">
        <v>182969</v>
      </c>
      <c r="H85" s="268">
        <v>0.9811564593019203</v>
      </c>
      <c r="I85" s="267">
        <v>10219404386.870024</v>
      </c>
      <c r="J85" s="268">
        <v>0.98602803589811605</v>
      </c>
    </row>
    <row r="86" spans="2:10" s="185" customFormat="1" ht="15" customHeight="1" x14ac:dyDescent="0.35">
      <c r="B86" s="256" t="s">
        <v>1303</v>
      </c>
      <c r="C86" s="257"/>
      <c r="D86" s="257"/>
      <c r="E86" s="230"/>
      <c r="F86" s="230"/>
      <c r="G86" s="270" t="s">
        <v>1297</v>
      </c>
      <c r="H86" s="271" t="s">
        <v>1084</v>
      </c>
      <c r="I86" s="271" t="s">
        <v>1298</v>
      </c>
      <c r="J86" s="271" t="s">
        <v>1299</v>
      </c>
    </row>
    <row r="87" spans="2:10" s="185" customFormat="1" ht="15" customHeight="1" x14ac:dyDescent="0.35">
      <c r="B87" s="261" t="s">
        <v>1304</v>
      </c>
      <c r="C87" s="261"/>
      <c r="D87" s="261"/>
      <c r="E87" s="230"/>
      <c r="F87" s="230"/>
      <c r="G87" s="262">
        <v>184059</v>
      </c>
      <c r="H87" s="225">
        <v>0.98700149611492738</v>
      </c>
      <c r="I87" s="264">
        <v>10162379269.96002</v>
      </c>
      <c r="J87" s="225">
        <v>0.9805259183680699</v>
      </c>
    </row>
    <row r="88" spans="2:10" s="185" customFormat="1" ht="15" customHeight="1" x14ac:dyDescent="0.35">
      <c r="B88" s="261" t="s">
        <v>1305</v>
      </c>
      <c r="C88" s="261"/>
      <c r="D88" s="261"/>
      <c r="E88" s="230"/>
      <c r="F88" s="230"/>
      <c r="G88" s="262">
        <v>0</v>
      </c>
      <c r="H88" s="225">
        <v>0</v>
      </c>
      <c r="I88" s="264">
        <v>0</v>
      </c>
      <c r="J88" s="225">
        <v>0</v>
      </c>
    </row>
    <row r="89" spans="2:10" s="185" customFormat="1" ht="15" customHeight="1" x14ac:dyDescent="0.35">
      <c r="B89" s="261" t="s">
        <v>1306</v>
      </c>
      <c r="C89" s="261"/>
      <c r="D89" s="261"/>
      <c r="E89" s="230"/>
      <c r="F89" s="230"/>
      <c r="G89" s="262">
        <v>72</v>
      </c>
      <c r="H89" s="225">
        <v>3.8609417480413766E-4</v>
      </c>
      <c r="I89" s="264">
        <v>676992.24</v>
      </c>
      <c r="J89" s="225">
        <v>6.5320179479649382E-5</v>
      </c>
    </row>
    <row r="90" spans="2:10" s="185" customFormat="1" ht="15" customHeight="1" x14ac:dyDescent="0.35">
      <c r="B90" s="261" t="s">
        <v>1307</v>
      </c>
      <c r="C90" s="261"/>
      <c r="D90" s="261"/>
      <c r="E90" s="230"/>
      <c r="F90" s="230"/>
      <c r="G90" s="262">
        <v>0</v>
      </c>
      <c r="H90" s="225">
        <v>0</v>
      </c>
      <c r="I90" s="264">
        <v>0</v>
      </c>
      <c r="J90" s="225">
        <v>0</v>
      </c>
    </row>
    <row r="91" spans="2:10" s="185" customFormat="1" ht="15" customHeight="1" x14ac:dyDescent="0.35">
      <c r="B91" s="261" t="s">
        <v>1308</v>
      </c>
      <c r="C91" s="261"/>
      <c r="D91" s="261"/>
      <c r="E91" s="230"/>
      <c r="F91" s="230"/>
      <c r="G91" s="262">
        <v>2345</v>
      </c>
      <c r="H91" s="225">
        <v>1.2574872776606983E-2</v>
      </c>
      <c r="I91" s="264">
        <v>201083364.07999989</v>
      </c>
      <c r="J91" s="225">
        <v>1.9401701608983399E-2</v>
      </c>
    </row>
    <row r="92" spans="2:10" s="185" customFormat="1" ht="15" customHeight="1" thickBot="1" x14ac:dyDescent="0.4">
      <c r="B92" s="186" t="s">
        <v>97</v>
      </c>
      <c r="C92" s="186"/>
      <c r="D92" s="186"/>
      <c r="E92" s="186"/>
      <c r="F92" s="186"/>
      <c r="G92" s="267">
        <v>7</v>
      </c>
      <c r="H92" s="268">
        <v>3.7536933661513379E-5</v>
      </c>
      <c r="I92" s="267">
        <v>73169.72</v>
      </c>
      <c r="J92" s="268">
        <v>7.0598434671506592E-6</v>
      </c>
    </row>
    <row r="93" spans="2:10" s="185" customFormat="1" ht="15" customHeight="1" x14ac:dyDescent="0.35">
      <c r="B93" s="183"/>
      <c r="C93" s="183"/>
      <c r="D93" s="183"/>
      <c r="E93" s="183"/>
      <c r="F93" s="183"/>
      <c r="G93" s="275"/>
      <c r="H93" s="224"/>
      <c r="I93" s="275"/>
      <c r="J93" s="224"/>
    </row>
    <row r="94" spans="2:10" s="185" customFormat="1" ht="15" customHeight="1" x14ac:dyDescent="0.35">
      <c r="B94" s="233" t="s">
        <v>1309</v>
      </c>
      <c r="C94" s="233"/>
      <c r="D94" s="233"/>
      <c r="E94" s="233"/>
      <c r="F94" s="233"/>
      <c r="G94" s="233"/>
      <c r="H94" s="233"/>
      <c r="I94" s="233"/>
      <c r="J94" s="233"/>
    </row>
    <row r="95" spans="2:10" s="185" customFormat="1" ht="15" customHeight="1" x14ac:dyDescent="0.35">
      <c r="B95" s="194" t="s">
        <v>1310</v>
      </c>
      <c r="C95" s="272"/>
      <c r="D95" s="272"/>
      <c r="E95" s="272"/>
      <c r="F95" s="182"/>
      <c r="G95" s="276" t="s">
        <v>1297</v>
      </c>
      <c r="H95" s="277" t="s">
        <v>1084</v>
      </c>
      <c r="I95" s="277" t="s">
        <v>1298</v>
      </c>
      <c r="J95" s="277" t="s">
        <v>1299</v>
      </c>
    </row>
    <row r="96" spans="2:10" s="185" customFormat="1" ht="15" customHeight="1" x14ac:dyDescent="0.35">
      <c r="B96" s="183" t="s">
        <v>1311</v>
      </c>
      <c r="C96" s="183"/>
      <c r="D96" s="183"/>
      <c r="E96" s="183"/>
      <c r="F96" s="278"/>
      <c r="G96" s="262">
        <v>10819</v>
      </c>
      <c r="H96" s="225">
        <v>5.8016012183416184E-2</v>
      </c>
      <c r="I96" s="264">
        <v>1068206438.5799975</v>
      </c>
      <c r="J96" s="225">
        <v>0.10306681844589911</v>
      </c>
    </row>
    <row r="97" spans="2:11" s="185" customFormat="1" ht="15" customHeight="1" x14ac:dyDescent="0.35">
      <c r="B97" s="183" t="s">
        <v>1312</v>
      </c>
      <c r="C97" s="183"/>
      <c r="D97" s="183"/>
      <c r="E97" s="183"/>
      <c r="F97" s="278"/>
      <c r="G97" s="262">
        <v>13215</v>
      </c>
      <c r="H97" s="225">
        <v>7.086436833384277E-2</v>
      </c>
      <c r="I97" s="264">
        <v>1288969149.4399946</v>
      </c>
      <c r="J97" s="225">
        <v>0.12436729878196465</v>
      </c>
    </row>
    <row r="98" spans="2:11" s="185" customFormat="1" ht="15" customHeight="1" x14ac:dyDescent="0.35">
      <c r="B98" s="183" t="s">
        <v>1313</v>
      </c>
      <c r="C98" s="183"/>
      <c r="D98" s="183"/>
      <c r="E98" s="183"/>
      <c r="F98" s="278"/>
      <c r="G98" s="262">
        <v>10866</v>
      </c>
      <c r="H98" s="225">
        <v>5.8268045880857773E-2</v>
      </c>
      <c r="I98" s="264">
        <v>1079925714.690001</v>
      </c>
      <c r="J98" s="225">
        <v>0.10419756289708661</v>
      </c>
    </row>
    <row r="99" spans="2:11" s="185" customFormat="1" ht="15" customHeight="1" x14ac:dyDescent="0.35">
      <c r="B99" s="183" t="s">
        <v>1314</v>
      </c>
      <c r="C99" s="183"/>
      <c r="D99" s="183"/>
      <c r="E99" s="183"/>
      <c r="F99" s="278"/>
      <c r="G99" s="262">
        <v>7638</v>
      </c>
      <c r="H99" s="225">
        <v>4.09581570438056E-2</v>
      </c>
      <c r="I99" s="264">
        <v>707839779.14000237</v>
      </c>
      <c r="J99" s="225">
        <v>6.8296530867562627E-2</v>
      </c>
    </row>
    <row r="100" spans="2:11" s="185" customFormat="1" ht="15" customHeight="1" x14ac:dyDescent="0.35">
      <c r="B100" s="183" t="s">
        <v>1315</v>
      </c>
      <c r="C100" s="183"/>
      <c r="D100" s="183"/>
      <c r="E100" s="183"/>
      <c r="F100" s="278"/>
      <c r="G100" s="262">
        <v>5631</v>
      </c>
      <c r="H100" s="225">
        <v>3.0195781921140266E-2</v>
      </c>
      <c r="I100" s="264">
        <v>470755529.72000039</v>
      </c>
      <c r="J100" s="225">
        <v>4.5421252823145901E-2</v>
      </c>
      <c r="K100" s="279"/>
    </row>
    <row r="101" spans="2:11" s="185" customFormat="1" ht="15" customHeight="1" x14ac:dyDescent="0.35">
      <c r="B101" s="183" t="s">
        <v>1316</v>
      </c>
      <c r="C101" s="183"/>
      <c r="D101" s="183"/>
      <c r="E101" s="183"/>
      <c r="F101" s="278"/>
      <c r="G101" s="262">
        <v>2962</v>
      </c>
      <c r="H101" s="225">
        <v>1.5883485357914662E-2</v>
      </c>
      <c r="I101" s="264">
        <v>216790632.13999894</v>
      </c>
      <c r="J101" s="225">
        <v>2.0917230898970698E-2</v>
      </c>
    </row>
    <row r="102" spans="2:11" s="185" customFormat="1" ht="15" customHeight="1" x14ac:dyDescent="0.35">
      <c r="B102" s="183" t="s">
        <v>1317</v>
      </c>
      <c r="C102" s="183"/>
      <c r="D102" s="183"/>
      <c r="E102" s="183"/>
      <c r="F102" s="278"/>
      <c r="G102" s="262">
        <v>2021</v>
      </c>
      <c r="H102" s="225">
        <v>1.0837448989988363E-2</v>
      </c>
      <c r="I102" s="264">
        <v>131021680.53000008</v>
      </c>
      <c r="J102" s="225">
        <v>1.2641739716167048E-2</v>
      </c>
    </row>
    <row r="103" spans="2:11" s="185" customFormat="1" ht="15" customHeight="1" x14ac:dyDescent="0.35">
      <c r="B103" s="183" t="s">
        <v>1318</v>
      </c>
      <c r="C103" s="183"/>
      <c r="D103" s="183"/>
      <c r="E103" s="183"/>
      <c r="F103" s="278"/>
      <c r="G103" s="262">
        <v>2329</v>
      </c>
      <c r="H103" s="225">
        <v>1.2489074071094952E-2</v>
      </c>
      <c r="I103" s="264">
        <v>134510606.16999987</v>
      </c>
      <c r="J103" s="225">
        <v>1.2978371712120115E-2</v>
      </c>
    </row>
    <row r="104" spans="2:11" s="185" customFormat="1" ht="15" customHeight="1" x14ac:dyDescent="0.35">
      <c r="B104" s="183" t="s">
        <v>1319</v>
      </c>
      <c r="C104" s="183"/>
      <c r="D104" s="183"/>
      <c r="E104" s="183"/>
      <c r="F104" s="278"/>
      <c r="G104" s="262">
        <v>3337</v>
      </c>
      <c r="H104" s="225">
        <v>1.789439251835288E-2</v>
      </c>
      <c r="I104" s="264">
        <v>197577163.20999974</v>
      </c>
      <c r="J104" s="225">
        <v>1.9063402797581803E-2</v>
      </c>
    </row>
    <row r="105" spans="2:11" s="185" customFormat="1" ht="15" customHeight="1" x14ac:dyDescent="0.35">
      <c r="B105" s="183" t="s">
        <v>1320</v>
      </c>
      <c r="C105" s="183"/>
      <c r="D105" s="183"/>
      <c r="E105" s="183"/>
      <c r="F105" s="278"/>
      <c r="G105" s="262">
        <v>8657</v>
      </c>
      <c r="H105" s="225">
        <v>4.6422462101103047E-2</v>
      </c>
      <c r="I105" s="264">
        <v>543539677.27000237</v>
      </c>
      <c r="J105" s="225">
        <v>5.2443894000302402E-2</v>
      </c>
    </row>
    <row r="106" spans="2:11" s="185" customFormat="1" ht="15" customHeight="1" x14ac:dyDescent="0.35">
      <c r="B106" s="183" t="s">
        <v>1321</v>
      </c>
      <c r="C106" s="183"/>
      <c r="D106" s="183"/>
      <c r="E106" s="183"/>
      <c r="F106" s="278"/>
      <c r="G106" s="262">
        <v>11082</v>
      </c>
      <c r="H106" s="225">
        <v>5.9426328405270186E-2</v>
      </c>
      <c r="I106" s="264">
        <v>644258843.18000209</v>
      </c>
      <c r="J106" s="225">
        <v>6.216186948888669E-2</v>
      </c>
    </row>
    <row r="107" spans="2:11" s="185" customFormat="1" ht="15" customHeight="1" x14ac:dyDescent="0.35">
      <c r="B107" s="183" t="s">
        <v>1322</v>
      </c>
      <c r="C107" s="183"/>
      <c r="D107" s="183"/>
      <c r="E107" s="183"/>
      <c r="F107" s="278"/>
      <c r="G107" s="262">
        <v>11317</v>
      </c>
      <c r="H107" s="225">
        <v>6.0686496892478133E-2</v>
      </c>
      <c r="I107" s="264">
        <v>562798915.55999994</v>
      </c>
      <c r="J107" s="225">
        <v>5.4302138197819316E-2</v>
      </c>
    </row>
    <row r="108" spans="2:11" s="185" customFormat="1" ht="15" customHeight="1" thickBot="1" x14ac:dyDescent="0.4">
      <c r="B108" s="186" t="s">
        <v>1323</v>
      </c>
      <c r="C108" s="186"/>
      <c r="D108" s="186"/>
      <c r="E108" s="186"/>
      <c r="F108" s="280"/>
      <c r="G108" s="267">
        <v>96609</v>
      </c>
      <c r="H108" s="268">
        <v>0.51805794630073521</v>
      </c>
      <c r="I108" s="267">
        <v>3318018666.3700128</v>
      </c>
      <c r="J108" s="268">
        <v>0.32014188937249305</v>
      </c>
      <c r="K108" s="279"/>
    </row>
    <row r="109" spans="2:11" s="185" customFormat="1" ht="15" customHeight="1" x14ac:dyDescent="0.35">
      <c r="B109" s="194" t="s">
        <v>1324</v>
      </c>
      <c r="C109" s="281"/>
      <c r="D109" s="281"/>
      <c r="E109" s="281"/>
      <c r="F109" s="189"/>
      <c r="G109" s="273" t="s">
        <v>1297</v>
      </c>
      <c r="H109" s="282" t="s">
        <v>1084</v>
      </c>
      <c r="I109" s="282" t="s">
        <v>1298</v>
      </c>
      <c r="J109" s="282" t="s">
        <v>1299</v>
      </c>
    </row>
    <row r="110" spans="2:11" s="185" customFormat="1" ht="15" customHeight="1" x14ac:dyDescent="0.35">
      <c r="B110" s="183" t="s">
        <v>1325</v>
      </c>
      <c r="C110" s="183"/>
      <c r="D110" s="183"/>
      <c r="E110" s="183"/>
      <c r="F110" s="283"/>
      <c r="G110" s="262">
        <v>15476</v>
      </c>
      <c r="H110" s="225">
        <v>8.2988797906511591E-2</v>
      </c>
      <c r="I110" s="264">
        <v>127850503.58999924</v>
      </c>
      <c r="J110" s="225">
        <v>1.2335765977261926E-2</v>
      </c>
    </row>
    <row r="111" spans="2:11" s="185" customFormat="1" ht="15" customHeight="1" x14ac:dyDescent="0.35">
      <c r="B111" s="183" t="s">
        <v>1326</v>
      </c>
      <c r="C111" s="183"/>
      <c r="D111" s="183"/>
      <c r="E111" s="183"/>
      <c r="F111" s="283"/>
      <c r="G111" s="262">
        <v>8684</v>
      </c>
      <c r="H111" s="225">
        <v>4.6567247416654599E-2</v>
      </c>
      <c r="I111" s="264">
        <v>182447864.35000107</v>
      </c>
      <c r="J111" s="225">
        <v>1.7603639363755249E-2</v>
      </c>
    </row>
    <row r="112" spans="2:11" s="185" customFormat="1" ht="15" customHeight="1" x14ac:dyDescent="0.35">
      <c r="B112" s="183" t="s">
        <v>1327</v>
      </c>
      <c r="C112" s="183"/>
      <c r="D112" s="183"/>
      <c r="E112" s="183"/>
      <c r="F112" s="283"/>
      <c r="G112" s="262">
        <v>9371</v>
      </c>
      <c r="H112" s="225">
        <v>5.0251229334577416E-2</v>
      </c>
      <c r="I112" s="264">
        <v>245417013.58999932</v>
      </c>
      <c r="J112" s="225">
        <v>2.3679271973720658E-2</v>
      </c>
    </row>
    <row r="113" spans="2:10" s="185" customFormat="1" ht="15" customHeight="1" x14ac:dyDescent="0.35">
      <c r="B113" s="183" t="s">
        <v>1328</v>
      </c>
      <c r="C113" s="183"/>
      <c r="D113" s="183"/>
      <c r="E113" s="183"/>
      <c r="F113" s="283"/>
      <c r="G113" s="262">
        <v>13233</v>
      </c>
      <c r="H113" s="225">
        <v>7.09608918775438E-2</v>
      </c>
      <c r="I113" s="264">
        <v>401354333.07999939</v>
      </c>
      <c r="J113" s="225">
        <v>3.8725018578825425E-2</v>
      </c>
    </row>
    <row r="114" spans="2:10" s="185" customFormat="1" ht="15" customHeight="1" x14ac:dyDescent="0.35">
      <c r="B114" s="183" t="s">
        <v>1329</v>
      </c>
      <c r="C114" s="183"/>
      <c r="D114" s="183"/>
      <c r="E114" s="183"/>
      <c r="F114" s="283"/>
      <c r="G114" s="262">
        <v>13394</v>
      </c>
      <c r="H114" s="225">
        <v>7.1824241351758605E-2</v>
      </c>
      <c r="I114" s="264">
        <v>482622469.44000053</v>
      </c>
      <c r="J114" s="225">
        <v>4.6566244724950696E-2</v>
      </c>
    </row>
    <row r="115" spans="2:10" s="185" customFormat="1" ht="15" customHeight="1" x14ac:dyDescent="0.35">
      <c r="B115" s="183" t="s">
        <v>1330</v>
      </c>
      <c r="C115" s="183"/>
      <c r="D115" s="183"/>
      <c r="E115" s="183"/>
      <c r="F115" s="283"/>
      <c r="G115" s="262">
        <v>7676</v>
      </c>
      <c r="H115" s="225">
        <v>4.1161928969396674E-2</v>
      </c>
      <c r="I115" s="264">
        <v>329825914.39000052</v>
      </c>
      <c r="J115" s="225">
        <v>3.1823537482489297E-2</v>
      </c>
    </row>
    <row r="116" spans="2:10" s="185" customFormat="1" ht="15" customHeight="1" x14ac:dyDescent="0.35">
      <c r="B116" s="183" t="s">
        <v>1331</v>
      </c>
      <c r="C116" s="183"/>
      <c r="D116" s="183"/>
      <c r="E116" s="183"/>
      <c r="F116" s="283"/>
      <c r="G116" s="262">
        <v>7962</v>
      </c>
      <c r="H116" s="225">
        <v>4.2695580830424219E-2</v>
      </c>
      <c r="I116" s="264">
        <v>391447917.53999925</v>
      </c>
      <c r="J116" s="225">
        <v>3.7769189541445619E-2</v>
      </c>
    </row>
    <row r="117" spans="2:10" s="185" customFormat="1" ht="15" customHeight="1" x14ac:dyDescent="0.35">
      <c r="B117" s="183" t="s">
        <v>1332</v>
      </c>
      <c r="C117" s="183"/>
      <c r="D117" s="183"/>
      <c r="E117" s="183"/>
      <c r="F117" s="283"/>
      <c r="G117" s="262">
        <v>8579</v>
      </c>
      <c r="H117" s="225">
        <v>4.6004193411731897E-2</v>
      </c>
      <c r="I117" s="264">
        <v>454798201.86000055</v>
      </c>
      <c r="J117" s="225">
        <v>4.3881596297938599E-2</v>
      </c>
    </row>
    <row r="118" spans="2:10" s="185" customFormat="1" ht="15" customHeight="1" x14ac:dyDescent="0.35">
      <c r="B118" s="183" t="s">
        <v>1333</v>
      </c>
      <c r="C118" s="183"/>
      <c r="D118" s="183"/>
      <c r="E118" s="183"/>
      <c r="F118" s="283"/>
      <c r="G118" s="262">
        <v>8280</v>
      </c>
      <c r="H118" s="225">
        <v>4.4400830102475829E-2</v>
      </c>
      <c r="I118" s="264">
        <v>466186338.85000062</v>
      </c>
      <c r="J118" s="225">
        <v>4.4980390505868724E-2</v>
      </c>
    </row>
    <row r="119" spans="2:10" s="185" customFormat="1" ht="15" customHeight="1" x14ac:dyDescent="0.35">
      <c r="B119" s="183" t="s">
        <v>1334</v>
      </c>
      <c r="C119" s="183"/>
      <c r="D119" s="183"/>
      <c r="E119" s="183"/>
      <c r="F119" s="283"/>
      <c r="G119" s="262">
        <v>10442</v>
      </c>
      <c r="H119" s="225">
        <v>5.5994380184788965E-2</v>
      </c>
      <c r="I119" s="264">
        <v>603663238.33999622</v>
      </c>
      <c r="J119" s="225">
        <v>5.8244967584318352E-2</v>
      </c>
    </row>
    <row r="120" spans="2:10" s="185" customFormat="1" ht="15" customHeight="1" x14ac:dyDescent="0.35">
      <c r="B120" s="183" t="s">
        <v>1335</v>
      </c>
      <c r="C120" s="183"/>
      <c r="D120" s="183"/>
      <c r="E120" s="183"/>
      <c r="F120" s="283"/>
      <c r="G120" s="262">
        <v>13922</v>
      </c>
      <c r="H120" s="225">
        <v>7.4655598633655618E-2</v>
      </c>
      <c r="I120" s="264">
        <v>841965505.94999635</v>
      </c>
      <c r="J120" s="225">
        <v>8.1237767163073793E-2</v>
      </c>
    </row>
    <row r="121" spans="2:10" s="185" customFormat="1" ht="15" customHeight="1" x14ac:dyDescent="0.35">
      <c r="B121" s="183" t="s">
        <v>1336</v>
      </c>
      <c r="C121" s="183"/>
      <c r="D121" s="183"/>
      <c r="E121" s="183"/>
      <c r="F121" s="283"/>
      <c r="G121" s="262">
        <v>13371</v>
      </c>
      <c r="H121" s="225">
        <v>7.1700905712585056E-2</v>
      </c>
      <c r="I121" s="264">
        <v>929667857.47000194</v>
      </c>
      <c r="J121" s="225">
        <v>8.9699804101745481E-2</v>
      </c>
    </row>
    <row r="122" spans="2:10" s="185" customFormat="1" ht="15" customHeight="1" x14ac:dyDescent="0.35">
      <c r="B122" s="183" t="s">
        <v>1337</v>
      </c>
      <c r="C122" s="183"/>
      <c r="D122" s="183"/>
      <c r="E122" s="183"/>
      <c r="F122" s="283"/>
      <c r="G122" s="262">
        <v>10667</v>
      </c>
      <c r="H122" s="225">
        <v>5.7200924481051893E-2</v>
      </c>
      <c r="I122" s="264">
        <v>829128908.05000007</v>
      </c>
      <c r="J122" s="225">
        <v>7.9999216956448307E-2</v>
      </c>
    </row>
    <row r="123" spans="2:10" s="185" customFormat="1" ht="15" customHeight="1" x14ac:dyDescent="0.35">
      <c r="B123" s="183" t="s">
        <v>1338</v>
      </c>
      <c r="C123" s="183"/>
      <c r="D123" s="183"/>
      <c r="E123" s="183"/>
      <c r="F123" s="283"/>
      <c r="G123" s="262">
        <v>40941</v>
      </c>
      <c r="H123" s="225">
        <v>0.21954280014800276</v>
      </c>
      <c r="I123" s="264">
        <v>3664044225.1899834</v>
      </c>
      <c r="J123" s="225">
        <v>0.35352846350319095</v>
      </c>
    </row>
    <row r="124" spans="2:10" s="185" customFormat="1" ht="15" customHeight="1" thickBot="1" x14ac:dyDescent="0.4">
      <c r="B124" s="186" t="s">
        <v>1339</v>
      </c>
      <c r="C124" s="186"/>
      <c r="D124" s="186"/>
      <c r="E124" s="186"/>
      <c r="F124" s="284"/>
      <c r="G124" s="267">
        <v>4485</v>
      </c>
      <c r="H124" s="268">
        <v>2.4050449638841075E-2</v>
      </c>
      <c r="I124" s="267">
        <v>413792504.30999988</v>
      </c>
      <c r="J124" s="268">
        <v>3.9925126244966837E-2</v>
      </c>
    </row>
    <row r="125" spans="2:10" s="185" customFormat="1" ht="15" customHeight="1" x14ac:dyDescent="0.35">
      <c r="B125" s="194" t="s">
        <v>1340</v>
      </c>
      <c r="C125" s="272"/>
      <c r="D125" s="272"/>
      <c r="E125" s="272"/>
      <c r="F125" s="272"/>
      <c r="G125" s="273" t="s">
        <v>1297</v>
      </c>
      <c r="H125" s="282" t="s">
        <v>1084</v>
      </c>
      <c r="I125" s="282" t="s">
        <v>1298</v>
      </c>
      <c r="J125" s="282" t="s">
        <v>1299</v>
      </c>
    </row>
    <row r="126" spans="2:10" ht="15" customHeight="1" x14ac:dyDescent="0.35">
      <c r="B126" s="183" t="s">
        <v>1341</v>
      </c>
      <c r="C126" s="183"/>
      <c r="D126" s="183"/>
      <c r="E126" s="183"/>
      <c r="F126" s="285"/>
      <c r="G126" s="262">
        <v>66852</v>
      </c>
      <c r="H126" s="225">
        <v>0.35848844130564178</v>
      </c>
      <c r="I126" s="264">
        <v>1941428606.1299999</v>
      </c>
      <c r="J126" s="225">
        <v>0.18732041152988285</v>
      </c>
    </row>
    <row r="127" spans="2:10" s="185" customFormat="1" ht="15" customHeight="1" x14ac:dyDescent="0.35">
      <c r="B127" s="183" t="s">
        <v>1342</v>
      </c>
      <c r="C127" s="183"/>
      <c r="D127" s="183"/>
      <c r="E127" s="183"/>
      <c r="F127" s="285"/>
      <c r="G127" s="262">
        <v>26924</v>
      </c>
      <c r="H127" s="225">
        <v>0.14437777170036947</v>
      </c>
      <c r="I127" s="264">
        <v>1400310358.0600033</v>
      </c>
      <c r="J127" s="225">
        <v>0.1351101512119128</v>
      </c>
    </row>
    <row r="128" spans="2:10" s="185" customFormat="1" ht="15" customHeight="1" x14ac:dyDescent="0.35">
      <c r="B128" s="183" t="s">
        <v>1343</v>
      </c>
      <c r="C128" s="183"/>
      <c r="D128" s="183"/>
      <c r="E128" s="183"/>
      <c r="F128" s="285"/>
      <c r="G128" s="262">
        <v>28759</v>
      </c>
      <c r="H128" s="225">
        <v>0.15421781073878049</v>
      </c>
      <c r="I128" s="264">
        <v>1892927770.0900016</v>
      </c>
      <c r="J128" s="225">
        <v>0.18264076658292491</v>
      </c>
    </row>
    <row r="129" spans="2:10" s="185" customFormat="1" ht="15" customHeight="1" x14ac:dyDescent="0.35">
      <c r="B129" s="183" t="s">
        <v>1344</v>
      </c>
      <c r="C129" s="183"/>
      <c r="D129" s="183"/>
      <c r="E129" s="183"/>
      <c r="F129" s="285"/>
      <c r="G129" s="262">
        <v>37886</v>
      </c>
      <c r="H129" s="225">
        <v>0.20316060981429943</v>
      </c>
      <c r="I129" s="264">
        <v>2742685579.9600143</v>
      </c>
      <c r="J129" s="225">
        <v>0.2646303809024968</v>
      </c>
    </row>
    <row r="130" spans="2:10" s="185" customFormat="1" ht="15" customHeight="1" x14ac:dyDescent="0.35">
      <c r="B130" s="183" t="s">
        <v>1345</v>
      </c>
      <c r="C130" s="183"/>
      <c r="D130" s="183"/>
      <c r="E130" s="183"/>
      <c r="F130" s="285"/>
      <c r="G130" s="262">
        <v>26062</v>
      </c>
      <c r="H130" s="225">
        <v>0.13975536644090883</v>
      </c>
      <c r="I130" s="264">
        <v>2386860481.7599916</v>
      </c>
      <c r="J130" s="225">
        <v>0.23029828977278258</v>
      </c>
    </row>
    <row r="131" spans="2:10" s="185" customFormat="1" ht="15" customHeight="1" thickBot="1" x14ac:dyDescent="0.4">
      <c r="B131" s="186" t="s">
        <v>1346</v>
      </c>
      <c r="C131" s="186"/>
      <c r="D131" s="186"/>
      <c r="E131" s="186"/>
      <c r="F131" s="284"/>
      <c r="G131" s="267">
        <v>0</v>
      </c>
      <c r="H131" s="268">
        <v>0</v>
      </c>
      <c r="I131" s="267">
        <v>0</v>
      </c>
      <c r="J131" s="268">
        <v>0</v>
      </c>
    </row>
    <row r="132" spans="2:10" s="185" customFormat="1" ht="15" customHeight="1" x14ac:dyDescent="0.35">
      <c r="B132" s="194" t="s">
        <v>1347</v>
      </c>
      <c r="C132" s="272"/>
      <c r="D132" s="272"/>
      <c r="E132" s="272"/>
      <c r="F132" s="272"/>
      <c r="G132" s="270" t="s">
        <v>1297</v>
      </c>
      <c r="H132" s="182" t="s">
        <v>1084</v>
      </c>
      <c r="I132" s="182" t="s">
        <v>1298</v>
      </c>
      <c r="J132" s="182" t="s">
        <v>1299</v>
      </c>
    </row>
    <row r="133" spans="2:10" s="185" customFormat="1" ht="15" customHeight="1" x14ac:dyDescent="0.35">
      <c r="B133" s="183" t="s">
        <v>1348</v>
      </c>
      <c r="C133" s="183"/>
      <c r="D133" s="183"/>
      <c r="E133" s="183"/>
      <c r="F133" s="183"/>
      <c r="G133" s="262">
        <v>175939</v>
      </c>
      <c r="H133" s="225">
        <v>0.94345865306757182</v>
      </c>
      <c r="I133" s="264">
        <v>9666678900.2200527</v>
      </c>
      <c r="J133" s="225">
        <v>0.93269784116655696</v>
      </c>
    </row>
    <row r="134" spans="2:10" s="185" customFormat="1" ht="15" customHeight="1" x14ac:dyDescent="0.35">
      <c r="B134" s="183" t="s">
        <v>1349</v>
      </c>
      <c r="C134" s="183"/>
      <c r="D134" s="183"/>
      <c r="E134" s="183"/>
      <c r="F134" s="183"/>
      <c r="G134" s="262">
        <v>10537</v>
      </c>
      <c r="H134" s="225">
        <v>5.6503809998766641E-2</v>
      </c>
      <c r="I134" s="264">
        <v>697430254.83999944</v>
      </c>
      <c r="J134" s="225">
        <v>6.7292158948064493E-2</v>
      </c>
    </row>
    <row r="135" spans="2:10" s="185" customFormat="1" ht="15" customHeight="1" x14ac:dyDescent="0.35">
      <c r="B135" s="183" t="s">
        <v>1350</v>
      </c>
      <c r="C135" s="183"/>
      <c r="D135" s="183"/>
      <c r="E135" s="183"/>
      <c r="F135" s="183"/>
      <c r="G135" s="262">
        <v>7</v>
      </c>
      <c r="H135" s="225">
        <v>3.7536933661513379E-5</v>
      </c>
      <c r="I135" s="264">
        <v>103640.94</v>
      </c>
      <c r="J135" s="225">
        <v>9.9998853786559684E-6</v>
      </c>
    </row>
    <row r="136" spans="2:10" s="185" customFormat="1" ht="15" customHeight="1" thickBot="1" x14ac:dyDescent="0.4">
      <c r="B136" s="186" t="s">
        <v>97</v>
      </c>
      <c r="C136" s="186"/>
      <c r="D136" s="186"/>
      <c r="E136" s="186"/>
      <c r="F136" s="284"/>
      <c r="G136" s="262">
        <v>0</v>
      </c>
      <c r="H136" s="268">
        <v>0</v>
      </c>
      <c r="I136" s="267">
        <v>0</v>
      </c>
      <c r="J136" s="268">
        <v>0</v>
      </c>
    </row>
    <row r="137" spans="2:10" s="185" customFormat="1" ht="15" customHeight="1" x14ac:dyDescent="0.35">
      <c r="B137" s="194" t="s">
        <v>1351</v>
      </c>
      <c r="C137" s="272"/>
      <c r="D137" s="272"/>
      <c r="E137" s="272"/>
      <c r="F137" s="272"/>
      <c r="G137" s="270" t="s">
        <v>1297</v>
      </c>
      <c r="H137" s="182" t="s">
        <v>1084</v>
      </c>
      <c r="I137" s="182" t="s">
        <v>1298</v>
      </c>
      <c r="J137" s="182" t="s">
        <v>1299</v>
      </c>
    </row>
    <row r="138" spans="2:10" s="185" customFormat="1" ht="15" customHeight="1" x14ac:dyDescent="0.35">
      <c r="B138" s="269" t="s">
        <v>484</v>
      </c>
      <c r="C138" s="269"/>
      <c r="D138" s="261"/>
      <c r="E138" s="375"/>
      <c r="F138" s="376"/>
      <c r="G138" s="286"/>
      <c r="H138" s="287"/>
      <c r="I138" s="288"/>
      <c r="J138" s="225"/>
    </row>
    <row r="139" spans="2:10" s="185" customFormat="1" ht="15" customHeight="1" x14ac:dyDescent="0.35">
      <c r="B139" s="261" t="s">
        <v>1352</v>
      </c>
      <c r="C139" s="261"/>
      <c r="D139" s="261"/>
      <c r="E139" s="367"/>
      <c r="F139" s="368"/>
      <c r="G139" s="262">
        <v>115847</v>
      </c>
      <c r="H139" s="225">
        <v>0.62122016484076292</v>
      </c>
      <c r="I139" s="264">
        <v>5911695537.2899761</v>
      </c>
      <c r="J139" s="225">
        <v>0.57039503661788815</v>
      </c>
    </row>
    <row r="140" spans="2:10" s="185" customFormat="1" ht="15" customHeight="1" x14ac:dyDescent="0.35">
      <c r="B140" s="261" t="s">
        <v>1353</v>
      </c>
      <c r="C140" s="261"/>
      <c r="D140" s="261"/>
      <c r="E140" s="367"/>
      <c r="F140" s="368"/>
      <c r="G140" s="262">
        <v>70133</v>
      </c>
      <c r="H140" s="225">
        <v>0.37608253835470257</v>
      </c>
      <c r="I140" s="264">
        <v>4422839776.6699715</v>
      </c>
      <c r="J140" s="225">
        <v>0.42674150596145222</v>
      </c>
    </row>
    <row r="141" spans="2:10" s="185" customFormat="1" ht="15" customHeight="1" x14ac:dyDescent="0.35">
      <c r="B141" s="261" t="s">
        <v>97</v>
      </c>
      <c r="C141" s="261"/>
      <c r="D141" s="261"/>
      <c r="E141" s="367"/>
      <c r="F141" s="368"/>
      <c r="G141" s="262">
        <v>503</v>
      </c>
      <c r="H141" s="225">
        <v>2.6972968045344617E-3</v>
      </c>
      <c r="I141" s="264">
        <v>29677482.040000003</v>
      </c>
      <c r="J141" s="225">
        <v>2.8634574206594814E-3</v>
      </c>
    </row>
    <row r="142" spans="2:10" s="185" customFormat="1" ht="15" customHeight="1" thickBot="1" x14ac:dyDescent="0.4">
      <c r="B142" s="289" t="s">
        <v>486</v>
      </c>
      <c r="C142" s="186"/>
      <c r="D142" s="186"/>
      <c r="E142" s="186"/>
      <c r="F142" s="284"/>
      <c r="G142" s="290"/>
      <c r="H142" s="291"/>
      <c r="I142" s="290"/>
      <c r="J142" s="291"/>
    </row>
    <row r="143" spans="2:10" s="185" customFormat="1" ht="15" customHeight="1" x14ac:dyDescent="0.35">
      <c r="B143" s="194" t="s">
        <v>1354</v>
      </c>
      <c r="C143" s="272"/>
      <c r="D143" s="272"/>
      <c r="E143" s="272"/>
      <c r="F143" s="272"/>
      <c r="G143" s="273" t="s">
        <v>1297</v>
      </c>
      <c r="H143" s="282" t="s">
        <v>1084</v>
      </c>
      <c r="I143" s="282" t="s">
        <v>1298</v>
      </c>
      <c r="J143" s="282" t="s">
        <v>1299</v>
      </c>
    </row>
    <row r="144" spans="2:10" s="185" customFormat="1" ht="15" customHeight="1" x14ac:dyDescent="0.35">
      <c r="B144" s="183" t="s">
        <v>1159</v>
      </c>
      <c r="C144" s="183"/>
      <c r="D144" s="183"/>
      <c r="E144" s="183"/>
      <c r="F144" s="285"/>
      <c r="G144" s="262">
        <v>60065</v>
      </c>
      <c r="H144" s="225">
        <v>0.32209370291125733</v>
      </c>
      <c r="I144" s="264">
        <v>3207829441.2099671</v>
      </c>
      <c r="J144" s="225">
        <v>0.30951018705907263</v>
      </c>
    </row>
    <row r="145" spans="2:11" s="185" customFormat="1" ht="15" customHeight="1" x14ac:dyDescent="0.35">
      <c r="B145" s="183" t="s">
        <v>1160</v>
      </c>
      <c r="C145" s="183"/>
      <c r="D145" s="183"/>
      <c r="E145" s="183"/>
      <c r="F145" s="285"/>
      <c r="G145" s="262">
        <v>36139</v>
      </c>
      <c r="H145" s="225">
        <v>0.19379246365620459</v>
      </c>
      <c r="I145" s="264">
        <v>1805830276.7699947</v>
      </c>
      <c r="J145" s="225">
        <v>0.17423708990874429</v>
      </c>
    </row>
    <row r="146" spans="2:11" s="185" customFormat="1" ht="15" customHeight="1" x14ac:dyDescent="0.35">
      <c r="B146" s="183" t="s">
        <v>1161</v>
      </c>
      <c r="C146" s="183"/>
      <c r="D146" s="183"/>
      <c r="E146" s="183"/>
      <c r="F146" s="285"/>
      <c r="G146" s="262">
        <v>62806</v>
      </c>
      <c r="H146" s="225">
        <v>0.33679209364928708</v>
      </c>
      <c r="I146" s="264">
        <v>3889456178.3299484</v>
      </c>
      <c r="J146" s="225">
        <v>0.37527752998578834</v>
      </c>
    </row>
    <row r="147" spans="2:11" s="185" customFormat="1" ht="15" customHeight="1" x14ac:dyDescent="0.35">
      <c r="B147" s="183" t="s">
        <v>1162</v>
      </c>
      <c r="C147" s="183"/>
      <c r="D147" s="183"/>
      <c r="E147" s="183"/>
      <c r="F147" s="285"/>
      <c r="G147" s="262">
        <v>12227</v>
      </c>
      <c r="H147" s="225">
        <v>6.5566298268474876E-2</v>
      </c>
      <c r="I147" s="264">
        <v>507954770.90000147</v>
      </c>
      <c r="J147" s="225">
        <v>4.9010453654140293E-2</v>
      </c>
    </row>
    <row r="148" spans="2:11" s="185" customFormat="1" ht="15" customHeight="1" x14ac:dyDescent="0.35">
      <c r="B148" s="183" t="s">
        <v>1163</v>
      </c>
      <c r="C148" s="183"/>
      <c r="D148" s="183"/>
      <c r="E148" s="183"/>
      <c r="F148" s="285"/>
      <c r="G148" s="262">
        <v>10407</v>
      </c>
      <c r="H148" s="225">
        <v>5.5806695516481396E-2</v>
      </c>
      <c r="I148" s="264">
        <v>641422063.10000229</v>
      </c>
      <c r="J148" s="225">
        <v>6.1888160319089586E-2</v>
      </c>
    </row>
    <row r="149" spans="2:11" s="185" customFormat="1" ht="15" customHeight="1" x14ac:dyDescent="0.35">
      <c r="B149" s="183" t="s">
        <v>1164</v>
      </c>
      <c r="C149" s="183"/>
      <c r="D149" s="183"/>
      <c r="E149" s="183"/>
      <c r="F149" s="285"/>
      <c r="G149" s="262">
        <v>3226</v>
      </c>
      <c r="H149" s="225">
        <v>1.7299163998863169E-2</v>
      </c>
      <c r="I149" s="264">
        <v>209930238.70999962</v>
      </c>
      <c r="J149" s="225">
        <v>2.0255299928907539E-2</v>
      </c>
      <c r="K149" s="279"/>
    </row>
    <row r="150" spans="2:11" s="185" customFormat="1" ht="15" customHeight="1" thickBot="1" x14ac:dyDescent="0.4">
      <c r="B150" s="186" t="s">
        <v>1165</v>
      </c>
      <c r="C150" s="186"/>
      <c r="D150" s="186"/>
      <c r="E150" s="186"/>
      <c r="F150" s="284"/>
      <c r="G150" s="267">
        <v>1613</v>
      </c>
      <c r="H150" s="268">
        <v>8.6495819994315843E-3</v>
      </c>
      <c r="I150" s="267">
        <v>101789826.98000018</v>
      </c>
      <c r="J150" s="268">
        <v>9.8212791442574554E-3</v>
      </c>
    </row>
    <row r="151" spans="2:11" s="185" customFormat="1" ht="15" customHeight="1" x14ac:dyDescent="0.35">
      <c r="B151" s="194" t="s">
        <v>1355</v>
      </c>
      <c r="C151" s="292"/>
      <c r="D151" s="292"/>
      <c r="E151" s="292"/>
      <c r="F151" s="292"/>
      <c r="G151" s="369" t="s">
        <v>687</v>
      </c>
      <c r="H151" s="369"/>
      <c r="I151" s="369" t="s">
        <v>1356</v>
      </c>
      <c r="J151" s="369"/>
    </row>
    <row r="152" spans="2:11" s="185" customFormat="1" ht="15" customHeight="1" x14ac:dyDescent="0.35">
      <c r="B152" s="293" t="s">
        <v>1357</v>
      </c>
      <c r="C152" s="293"/>
      <c r="D152" s="293"/>
      <c r="E152" s="293"/>
      <c r="F152" s="293"/>
      <c r="G152" s="293"/>
      <c r="H152" s="294">
        <v>196</v>
      </c>
      <c r="I152" s="225"/>
      <c r="J152" s="264">
        <v>7640163.9999999972</v>
      </c>
    </row>
    <row r="153" spans="2:11" s="185" customFormat="1" ht="15" customHeight="1" x14ac:dyDescent="0.35">
      <c r="B153" s="293" t="s">
        <v>1358</v>
      </c>
      <c r="C153" s="293"/>
      <c r="D153" s="293"/>
      <c r="E153" s="293"/>
      <c r="F153" s="293"/>
      <c r="G153" s="293"/>
      <c r="H153" s="294">
        <v>27</v>
      </c>
      <c r="I153" s="225"/>
      <c r="J153" s="264">
        <v>1131843.0900000001</v>
      </c>
    </row>
    <row r="154" spans="2:11" s="185" customFormat="1" ht="15" customHeight="1" thickBot="1" x14ac:dyDescent="0.4">
      <c r="B154" s="295" t="s">
        <v>1359</v>
      </c>
      <c r="C154" s="295"/>
      <c r="D154" s="295"/>
      <c r="E154" s="295"/>
      <c r="F154" s="295"/>
      <c r="G154" s="295"/>
      <c r="H154" s="296">
        <v>0</v>
      </c>
      <c r="I154" s="268"/>
      <c r="J154" s="296">
        <v>0</v>
      </c>
    </row>
    <row r="155" spans="2:11" s="185" customFormat="1" ht="15" customHeight="1" x14ac:dyDescent="0.35">
      <c r="B155" s="297" t="s">
        <v>1360</v>
      </c>
      <c r="C155" s="298"/>
      <c r="D155" s="298"/>
      <c r="E155" s="299"/>
      <c r="F155" s="299"/>
      <c r="G155" s="300"/>
      <c r="H155" s="212"/>
      <c r="I155" s="370" t="s">
        <v>1361</v>
      </c>
      <c r="J155" s="370" t="s">
        <v>1362</v>
      </c>
    </row>
    <row r="156" spans="2:11" s="185" customFormat="1" ht="15" customHeight="1" x14ac:dyDescent="0.35">
      <c r="B156" s="301"/>
      <c r="C156" s="301"/>
      <c r="D156" s="302"/>
      <c r="E156" s="302"/>
      <c r="F156" s="302"/>
      <c r="G156" s="303"/>
      <c r="H156" s="212"/>
      <c r="I156" s="371"/>
      <c r="J156" s="371"/>
    </row>
    <row r="157" spans="2:11" s="185" customFormat="1" ht="15" customHeight="1" x14ac:dyDescent="0.35">
      <c r="B157" s="302"/>
      <c r="C157" s="302"/>
      <c r="D157" s="302"/>
      <c r="E157" s="302"/>
      <c r="F157" s="302"/>
      <c r="G157" s="304"/>
      <c r="H157" s="212"/>
      <c r="I157" s="305" t="s">
        <v>1363</v>
      </c>
      <c r="J157" s="306">
        <v>10361957097.090008</v>
      </c>
    </row>
    <row r="158" spans="2:11" s="185" customFormat="1" ht="15" customHeight="1" x14ac:dyDescent="0.35">
      <c r="B158" s="302"/>
      <c r="C158" s="302"/>
      <c r="D158" s="302"/>
      <c r="E158" s="302"/>
      <c r="F158" s="302"/>
      <c r="G158" s="304"/>
      <c r="H158" s="212"/>
      <c r="I158" s="305" t="s">
        <v>1364</v>
      </c>
      <c r="J158" s="306">
        <v>10349734800.380009</v>
      </c>
    </row>
    <row r="159" spans="2:11" s="185" customFormat="1" ht="15" customHeight="1" x14ac:dyDescent="0.35">
      <c r="B159" s="302"/>
      <c r="C159" s="302"/>
      <c r="D159" s="302"/>
      <c r="E159" s="302"/>
      <c r="F159" s="302"/>
      <c r="G159" s="304"/>
      <c r="H159" s="212"/>
      <c r="I159" s="305" t="s">
        <v>1365</v>
      </c>
      <c r="J159" s="306">
        <v>10325436845.650009</v>
      </c>
    </row>
    <row r="160" spans="2:11" s="185" customFormat="1" ht="15" customHeight="1" x14ac:dyDescent="0.35">
      <c r="B160" s="302"/>
      <c r="C160" s="302"/>
      <c r="D160" s="302"/>
      <c r="E160" s="302"/>
      <c r="F160" s="302"/>
      <c r="G160" s="304"/>
      <c r="H160" s="212"/>
      <c r="I160" s="305" t="s">
        <v>1366</v>
      </c>
      <c r="J160" s="306">
        <v>10289758728.42001</v>
      </c>
    </row>
    <row r="161" spans="2:10" s="185" customFormat="1" ht="15" customHeight="1" x14ac:dyDescent="0.35">
      <c r="B161" s="302"/>
      <c r="C161" s="302"/>
      <c r="D161" s="302"/>
      <c r="E161" s="302"/>
      <c r="F161" s="302"/>
      <c r="G161" s="304"/>
      <c r="H161" s="212"/>
      <c r="I161" s="305" t="s">
        <v>1367</v>
      </c>
      <c r="J161" s="306">
        <v>10245723065.50001</v>
      </c>
    </row>
    <row r="162" spans="2:10" s="185" customFormat="1" ht="15" customHeight="1" x14ac:dyDescent="0.35">
      <c r="B162" s="302"/>
      <c r="C162" s="302"/>
      <c r="D162" s="302"/>
      <c r="E162" s="302"/>
      <c r="F162" s="302"/>
      <c r="G162" s="304"/>
      <c r="H162" s="212"/>
      <c r="I162" s="305" t="s">
        <v>1368</v>
      </c>
      <c r="J162" s="306">
        <v>10200830547.410009</v>
      </c>
    </row>
    <row r="163" spans="2:10" s="185" customFormat="1" ht="15" customHeight="1" x14ac:dyDescent="0.35">
      <c r="B163" s="302"/>
      <c r="C163" s="302"/>
      <c r="D163" s="302"/>
      <c r="E163" s="302"/>
      <c r="F163" s="302"/>
      <c r="G163" s="304"/>
      <c r="H163" s="212"/>
      <c r="I163" s="305" t="s">
        <v>1369</v>
      </c>
      <c r="J163" s="306">
        <v>9678112597.2000084</v>
      </c>
    </row>
    <row r="164" spans="2:10" s="185" customFormat="1" ht="15" customHeight="1" x14ac:dyDescent="0.35">
      <c r="B164" s="302"/>
      <c r="C164" s="302"/>
      <c r="D164" s="302"/>
      <c r="E164" s="302"/>
      <c r="F164" s="302"/>
      <c r="G164" s="304"/>
      <c r="H164" s="212"/>
      <c r="I164" s="305" t="s">
        <v>1370</v>
      </c>
      <c r="J164" s="306">
        <v>8634344525.3400078</v>
      </c>
    </row>
    <row r="165" spans="2:10" s="185" customFormat="1" ht="15" customHeight="1" x14ac:dyDescent="0.35">
      <c r="B165" s="302"/>
      <c r="C165" s="302"/>
      <c r="D165" s="302"/>
      <c r="E165" s="302"/>
      <c r="F165" s="302"/>
      <c r="G165" s="304"/>
      <c r="H165" s="212"/>
      <c r="I165" s="305" t="s">
        <v>1371</v>
      </c>
      <c r="J165" s="306">
        <v>7568697418.5400066</v>
      </c>
    </row>
    <row r="166" spans="2:10" s="185" customFormat="1" ht="15" customHeight="1" x14ac:dyDescent="0.35">
      <c r="B166" s="302"/>
      <c r="C166" s="302"/>
      <c r="D166" s="302"/>
      <c r="E166" s="302"/>
      <c r="F166" s="302"/>
      <c r="G166" s="304"/>
      <c r="H166" s="212"/>
      <c r="I166" s="305" t="s">
        <v>1372</v>
      </c>
      <c r="J166" s="306">
        <v>5944969697.720006</v>
      </c>
    </row>
    <row r="167" spans="2:10" s="185" customFormat="1" ht="15" customHeight="1" x14ac:dyDescent="0.35">
      <c r="B167" s="302"/>
      <c r="C167" s="302"/>
      <c r="D167" s="302"/>
      <c r="E167" s="302"/>
      <c r="F167" s="302"/>
      <c r="G167" s="304"/>
      <c r="H167" s="212"/>
      <c r="I167" s="305" t="s">
        <v>1373</v>
      </c>
      <c r="J167" s="306">
        <v>3771270758.5400028</v>
      </c>
    </row>
    <row r="168" spans="2:10" s="185" customFormat="1" ht="15" customHeight="1" x14ac:dyDescent="0.35">
      <c r="B168" s="302"/>
      <c r="C168" s="302"/>
      <c r="D168" s="302"/>
      <c r="E168" s="302"/>
      <c r="F168" s="302"/>
      <c r="G168" s="304"/>
      <c r="H168" s="212"/>
      <c r="I168" s="305" t="s">
        <v>1374</v>
      </c>
      <c r="J168" s="306">
        <v>1972299619.6600025</v>
      </c>
    </row>
    <row r="169" spans="2:10" s="185" customFormat="1" ht="15" customHeight="1" x14ac:dyDescent="0.35">
      <c r="B169" s="302"/>
      <c r="C169" s="302"/>
      <c r="D169" s="302"/>
      <c r="E169" s="302"/>
      <c r="F169" s="302"/>
      <c r="G169" s="304"/>
      <c r="H169" s="212"/>
      <c r="I169" s="305" t="s">
        <v>1375</v>
      </c>
      <c r="J169" s="306">
        <v>326959038.40000015</v>
      </c>
    </row>
    <row r="170" spans="2:10" s="185" customFormat="1" ht="15" customHeight="1" x14ac:dyDescent="0.35">
      <c r="B170" s="302"/>
      <c r="C170" s="302"/>
      <c r="D170" s="302"/>
      <c r="E170" s="302"/>
      <c r="F170" s="302"/>
      <c r="G170" s="304"/>
      <c r="H170" s="212"/>
      <c r="I170" s="305" t="s">
        <v>1376</v>
      </c>
      <c r="J170" s="306">
        <v>50004934.250000358</v>
      </c>
    </row>
    <row r="171" spans="2:10" s="185" customFormat="1" ht="15" customHeight="1" x14ac:dyDescent="0.35">
      <c r="B171" s="302"/>
      <c r="C171" s="302"/>
      <c r="D171" s="302"/>
      <c r="E171" s="302"/>
      <c r="F171" s="302"/>
      <c r="G171" s="304"/>
      <c r="H171" s="212"/>
      <c r="I171" s="305" t="s">
        <v>1377</v>
      </c>
      <c r="J171" s="306">
        <v>3.6731362342834473E-6</v>
      </c>
    </row>
    <row r="172" spans="2:10" s="185" customFormat="1" ht="15" customHeight="1" x14ac:dyDescent="0.35">
      <c r="B172" s="302"/>
      <c r="C172" s="302"/>
      <c r="D172" s="302"/>
      <c r="E172" s="302"/>
      <c r="F172" s="302"/>
      <c r="G172" s="304"/>
      <c r="H172" s="212"/>
      <c r="I172" s="307"/>
      <c r="J172" s="308"/>
    </row>
    <row r="173" spans="2:10" s="185" customFormat="1" ht="15" customHeight="1" x14ac:dyDescent="0.35">
      <c r="B173" s="309"/>
      <c r="C173" s="309"/>
      <c r="D173" s="309"/>
      <c r="E173" s="372"/>
      <c r="F173" s="372"/>
      <c r="G173" s="310"/>
      <c r="H173" s="212"/>
      <c r="I173" s="307"/>
      <c r="J173" s="308"/>
    </row>
    <row r="174" spans="2:10" s="185" customFormat="1" ht="15" customHeight="1" x14ac:dyDescent="0.35">
      <c r="B174" s="311"/>
      <c r="C174" s="311"/>
      <c r="D174" s="311"/>
      <c r="E174" s="311"/>
      <c r="F174" s="311"/>
      <c r="G174" s="311"/>
      <c r="H174" s="212"/>
      <c r="I174" s="307"/>
      <c r="J174" s="308"/>
    </row>
    <row r="175" spans="2:10" s="185" customFormat="1" ht="15" customHeight="1" x14ac:dyDescent="0.35">
      <c r="B175" s="363"/>
      <c r="C175" s="364"/>
      <c r="D175" s="363"/>
      <c r="E175" s="364"/>
      <c r="F175" s="363"/>
      <c r="G175" s="364"/>
      <c r="H175" s="212"/>
      <c r="I175" s="307"/>
      <c r="J175" s="308"/>
    </row>
    <row r="176" spans="2:10" s="185" customFormat="1" ht="15" customHeight="1" thickBot="1" x14ac:dyDescent="0.4">
      <c r="B176" s="312"/>
      <c r="C176" s="312"/>
      <c r="D176" s="312"/>
      <c r="E176" s="312"/>
      <c r="F176" s="312"/>
      <c r="G176" s="312"/>
      <c r="H176" s="268"/>
      <c r="I176" s="268"/>
      <c r="J176" s="268"/>
    </row>
    <row r="177" spans="2:10" s="185" customFormat="1" ht="15" customHeight="1" x14ac:dyDescent="0.35">
      <c r="B177" s="365" t="s">
        <v>1378</v>
      </c>
      <c r="C177" s="366"/>
      <c r="D177" s="366"/>
      <c r="E177" s="366"/>
      <c r="F177" s="366"/>
      <c r="G177" s="366"/>
      <c r="H177" s="313"/>
      <c r="I177" s="313"/>
      <c r="J177" s="225"/>
    </row>
    <row r="178" spans="2:10" s="185" customFormat="1" ht="15" customHeight="1" x14ac:dyDescent="0.35">
      <c r="B178" s="314"/>
      <c r="C178" s="189"/>
      <c r="D178" s="189"/>
      <c r="E178" s="189"/>
      <c r="G178" s="189"/>
      <c r="H178" s="189"/>
      <c r="I178" s="189"/>
      <c r="J178" s="190"/>
    </row>
    <row r="179" spans="2:10" s="185" customFormat="1" ht="15" customHeight="1" x14ac:dyDescent="0.35">
      <c r="B179" s="233" t="s">
        <v>1379</v>
      </c>
      <c r="C179" s="233"/>
      <c r="D179" s="233"/>
      <c r="E179" s="233"/>
      <c r="F179" s="233"/>
      <c r="G179" s="233"/>
      <c r="H179" s="233"/>
      <c r="I179" s="233"/>
      <c r="J179" s="233"/>
    </row>
    <row r="180" spans="2:10" s="185" customFormat="1" ht="15" customHeight="1" thickBot="1" x14ac:dyDescent="0.4">
      <c r="B180" s="295" t="s">
        <v>1380</v>
      </c>
      <c r="C180" s="312"/>
      <c r="D180" s="315" t="s">
        <v>1381</v>
      </c>
      <c r="E180" s="315" t="s">
        <v>1382</v>
      </c>
      <c r="F180" s="315" t="s">
        <v>1383</v>
      </c>
      <c r="G180" s="315" t="s">
        <v>1384</v>
      </c>
      <c r="H180" s="315" t="s">
        <v>1385</v>
      </c>
      <c r="I180" s="316" t="s">
        <v>1386</v>
      </c>
      <c r="J180" s="315" t="s">
        <v>1387</v>
      </c>
    </row>
    <row r="181" spans="2:10" s="185" customFormat="1" ht="15" customHeight="1" x14ac:dyDescent="0.35">
      <c r="B181" s="260" t="s">
        <v>1388</v>
      </c>
      <c r="C181" s="230"/>
      <c r="D181" s="317">
        <v>4160700.9800000014</v>
      </c>
      <c r="E181" s="317">
        <v>14465980.00000002</v>
      </c>
      <c r="F181" s="317">
        <v>27577992.199999928</v>
      </c>
      <c r="G181" s="317">
        <v>38199672.010000117</v>
      </c>
      <c r="H181" s="317">
        <v>43657872.100000009</v>
      </c>
      <c r="I181" s="317">
        <v>429760109.70000029</v>
      </c>
      <c r="J181" s="317">
        <v>9806390469.0099373</v>
      </c>
    </row>
    <row r="182" spans="2:10" s="185" customFormat="1" ht="15" customHeight="1" x14ac:dyDescent="0.35">
      <c r="B182" s="260" t="s">
        <v>1389</v>
      </c>
      <c r="C182" s="230"/>
      <c r="D182" s="318">
        <v>0</v>
      </c>
      <c r="E182" s="318">
        <v>0</v>
      </c>
      <c r="F182" s="318">
        <v>0</v>
      </c>
      <c r="G182" s="318">
        <v>0</v>
      </c>
      <c r="H182" s="318">
        <v>0</v>
      </c>
      <c r="I182" s="318">
        <v>0</v>
      </c>
      <c r="J182" s="318">
        <v>0</v>
      </c>
    </row>
    <row r="183" spans="2:10" s="185" customFormat="1" ht="15" customHeight="1" thickBot="1" x14ac:dyDescent="0.4">
      <c r="B183" s="319" t="s">
        <v>1390</v>
      </c>
      <c r="C183" s="266"/>
      <c r="D183" s="320">
        <v>0</v>
      </c>
      <c r="E183" s="321">
        <v>0</v>
      </c>
      <c r="F183" s="320">
        <v>0</v>
      </c>
      <c r="G183" s="320">
        <v>0</v>
      </c>
      <c r="H183" s="321">
        <v>0</v>
      </c>
      <c r="I183" s="320">
        <v>0</v>
      </c>
      <c r="J183" s="322">
        <v>0</v>
      </c>
    </row>
    <row r="184" spans="2:10" s="185" customFormat="1" ht="15" customHeight="1" thickBot="1" x14ac:dyDescent="0.4">
      <c r="B184" s="323" t="s">
        <v>1391</v>
      </c>
      <c r="C184" s="324"/>
      <c r="D184" s="325">
        <f t="shared" ref="D184:J184" si="1">+D181</f>
        <v>4160700.9800000014</v>
      </c>
      <c r="E184" s="326">
        <f t="shared" si="1"/>
        <v>14465980.00000002</v>
      </c>
      <c r="F184" s="326">
        <f t="shared" si="1"/>
        <v>27577992.199999928</v>
      </c>
      <c r="G184" s="326">
        <f t="shared" si="1"/>
        <v>38199672.010000117</v>
      </c>
      <c r="H184" s="326">
        <f t="shared" si="1"/>
        <v>43657872.100000009</v>
      </c>
      <c r="I184" s="325">
        <f t="shared" si="1"/>
        <v>429760109.70000029</v>
      </c>
      <c r="J184" s="327">
        <f t="shared" si="1"/>
        <v>9806390469.0099373</v>
      </c>
    </row>
    <row r="185" spans="2:10" s="185" customFormat="1" ht="15" customHeight="1" thickBot="1" x14ac:dyDescent="0.4">
      <c r="B185" s="323" t="s">
        <v>1392</v>
      </c>
      <c r="C185" s="230"/>
      <c r="D185" s="325">
        <f>+J17+J22</f>
        <v>950000000</v>
      </c>
      <c r="E185" s="327">
        <f>+J21</f>
        <v>750000000</v>
      </c>
      <c r="F185" s="327">
        <v>0</v>
      </c>
      <c r="G185" s="325">
        <f>+J23+J24</f>
        <v>1500000000</v>
      </c>
      <c r="H185" s="327">
        <f>+J18+J28</f>
        <v>1750000000</v>
      </c>
      <c r="I185" s="325">
        <f>+J19+J25+J26+J27</f>
        <v>3850000000</v>
      </c>
      <c r="J185" s="325">
        <v>0</v>
      </c>
    </row>
    <row r="186" spans="2:10" s="185" customFormat="1" ht="15" customHeight="1" x14ac:dyDescent="0.35">
      <c r="B186" s="365" t="s">
        <v>1378</v>
      </c>
      <c r="C186" s="366"/>
      <c r="D186" s="366"/>
      <c r="E186" s="366"/>
      <c r="F186" s="366"/>
      <c r="G186" s="366"/>
      <c r="H186" s="328"/>
      <c r="I186" s="328"/>
      <c r="J186" s="329"/>
    </row>
    <row r="187" spans="2:10" s="185" customFormat="1" ht="15" customHeight="1" x14ac:dyDescent="0.35">
      <c r="B187" s="330" t="s">
        <v>1393</v>
      </c>
      <c r="C187" s="330"/>
      <c r="D187" s="330"/>
      <c r="E187" s="330"/>
      <c r="F187" s="330"/>
      <c r="G187" s="361"/>
      <c r="H187" s="361"/>
      <c r="I187" s="360" t="s">
        <v>1234</v>
      </c>
      <c r="J187" s="361"/>
    </row>
    <row r="188" spans="2:10" s="185" customFormat="1" ht="15" customHeight="1" x14ac:dyDescent="0.35">
      <c r="B188" s="355" t="s">
        <v>1394</v>
      </c>
      <c r="C188" s="355"/>
      <c r="D188" s="355"/>
      <c r="E188" s="355"/>
      <c r="F188" s="355"/>
      <c r="G188" s="355"/>
      <c r="H188" s="272"/>
      <c r="I188" s="272"/>
      <c r="J188" s="272"/>
    </row>
    <row r="189" spans="2:10" ht="15" customHeight="1" x14ac:dyDescent="0.35">
      <c r="B189" s="331" t="s">
        <v>1395</v>
      </c>
      <c r="C189" s="331"/>
      <c r="D189" s="331"/>
      <c r="E189" s="331"/>
      <c r="F189" s="174"/>
      <c r="G189" s="174"/>
      <c r="H189" s="331"/>
      <c r="I189" s="331"/>
      <c r="J189" s="332">
        <v>0</v>
      </c>
    </row>
    <row r="190" spans="2:10" s="185" customFormat="1" ht="15" customHeight="1" x14ac:dyDescent="0.35">
      <c r="B190" s="331" t="s">
        <v>1396</v>
      </c>
      <c r="C190" s="331"/>
      <c r="D190" s="331"/>
      <c r="E190" s="331"/>
      <c r="F190" s="174"/>
      <c r="G190" s="174"/>
      <c r="H190" s="331"/>
      <c r="I190" s="331"/>
      <c r="J190" s="333">
        <v>0</v>
      </c>
    </row>
    <row r="191" spans="2:10" s="185" customFormat="1" ht="15" customHeight="1" x14ac:dyDescent="0.35">
      <c r="B191" s="331" t="s">
        <v>1397</v>
      </c>
      <c r="C191" s="331"/>
      <c r="D191" s="331"/>
      <c r="E191" s="331"/>
      <c r="F191" s="174"/>
      <c r="G191" s="174"/>
      <c r="H191" s="331"/>
      <c r="I191" s="331"/>
      <c r="J191" s="333">
        <v>0</v>
      </c>
    </row>
    <row r="192" spans="2:10" s="185" customFormat="1" ht="15" customHeight="1" x14ac:dyDescent="0.35">
      <c r="B192" s="272" t="s">
        <v>1398</v>
      </c>
      <c r="C192" s="272"/>
      <c r="D192" s="272"/>
      <c r="E192" s="272"/>
      <c r="F192" s="174"/>
      <c r="G192" s="174"/>
      <c r="H192" s="272"/>
      <c r="I192" s="272"/>
      <c r="J192" s="204"/>
    </row>
    <row r="193" spans="2:10" s="185" customFormat="1" ht="15" customHeight="1" x14ac:dyDescent="0.35">
      <c r="B193" s="331" t="s">
        <v>1399</v>
      </c>
      <c r="C193" s="331"/>
      <c r="D193" s="331"/>
      <c r="E193" s="331"/>
      <c r="F193" s="174"/>
      <c r="G193" s="174"/>
      <c r="H193" s="331"/>
      <c r="I193" s="331"/>
      <c r="J193" s="332">
        <v>0</v>
      </c>
    </row>
    <row r="194" spans="2:10" s="185" customFormat="1" ht="15" customHeight="1" x14ac:dyDescent="0.35">
      <c r="B194" s="334" t="s">
        <v>1400</v>
      </c>
      <c r="C194" s="334"/>
      <c r="D194" s="334"/>
      <c r="E194" s="334"/>
      <c r="F194" s="174"/>
      <c r="G194" s="174"/>
      <c r="H194" s="334"/>
      <c r="I194" s="334"/>
      <c r="J194" s="223">
        <v>0</v>
      </c>
    </row>
    <row r="195" spans="2:10" s="185" customFormat="1" ht="15" customHeight="1" x14ac:dyDescent="0.35">
      <c r="B195" s="334" t="s">
        <v>1401</v>
      </c>
      <c r="C195" s="334"/>
      <c r="D195" s="334"/>
      <c r="E195" s="334"/>
      <c r="F195" s="174"/>
      <c r="G195" s="174"/>
      <c r="H195" s="334"/>
      <c r="I195" s="334"/>
      <c r="J195" s="223">
        <v>0</v>
      </c>
    </row>
    <row r="196" spans="2:10" s="185" customFormat="1" ht="15" customHeight="1" thickBot="1" x14ac:dyDescent="0.4">
      <c r="B196" s="312" t="s">
        <v>1402</v>
      </c>
      <c r="C196" s="312"/>
      <c r="D196" s="312"/>
      <c r="E196" s="312"/>
      <c r="F196" s="312"/>
      <c r="G196" s="312"/>
      <c r="H196" s="268"/>
      <c r="I196" s="268"/>
      <c r="J196" s="335">
        <v>0</v>
      </c>
    </row>
    <row r="197" spans="2:10" s="185" customFormat="1" ht="15" customHeight="1" x14ac:dyDescent="0.35">
      <c r="B197" s="362" t="s">
        <v>1403</v>
      </c>
      <c r="C197" s="362"/>
      <c r="D197" s="362"/>
      <c r="E197" s="362"/>
      <c r="F197" s="362"/>
      <c r="G197" s="362"/>
      <c r="H197" s="336"/>
      <c r="I197" s="336"/>
      <c r="J197" s="336"/>
    </row>
    <row r="198" spans="2:10" s="185" customFormat="1" ht="15" customHeight="1" x14ac:dyDescent="0.35">
      <c r="B198" s="330" t="s">
        <v>1404</v>
      </c>
      <c r="C198" s="330"/>
      <c r="D198" s="330"/>
      <c r="E198" s="330"/>
      <c r="F198" s="330"/>
      <c r="G198" s="361"/>
      <c r="H198" s="361"/>
      <c r="I198" s="360" t="s">
        <v>1234</v>
      </c>
      <c r="J198" s="361"/>
    </row>
    <row r="199" spans="2:10" s="185" customFormat="1" ht="15" customHeight="1" x14ac:dyDescent="0.35">
      <c r="B199" s="355" t="s">
        <v>1405</v>
      </c>
      <c r="C199" s="355"/>
      <c r="D199" s="355"/>
      <c r="E199" s="355"/>
      <c r="F199" s="355"/>
      <c r="G199" s="355"/>
      <c r="H199" s="277"/>
      <c r="I199" s="230"/>
      <c r="J199" s="201">
        <f>+J200+J203</f>
        <v>8800000000</v>
      </c>
    </row>
    <row r="200" spans="2:10" s="185" customFormat="1" ht="15" customHeight="1" x14ac:dyDescent="0.35">
      <c r="B200" s="355" t="s">
        <v>1406</v>
      </c>
      <c r="C200" s="355"/>
      <c r="D200" s="355"/>
      <c r="E200" s="355"/>
      <c r="F200" s="355"/>
      <c r="G200" s="355"/>
      <c r="H200" s="277"/>
      <c r="I200" s="230"/>
      <c r="J200" s="201">
        <f>+J14</f>
        <v>8800000000</v>
      </c>
    </row>
    <row r="201" spans="2:10" s="185" customFormat="1" ht="15" customHeight="1" x14ac:dyDescent="0.35">
      <c r="B201" s="356" t="s">
        <v>1407</v>
      </c>
      <c r="C201" s="356"/>
      <c r="D201" s="356"/>
      <c r="E201" s="356"/>
      <c r="F201" s="356"/>
      <c r="G201" s="356"/>
      <c r="H201" s="337"/>
      <c r="I201" s="230"/>
      <c r="J201" s="211">
        <v>0</v>
      </c>
    </row>
    <row r="202" spans="2:10" s="185" customFormat="1" ht="15" customHeight="1" x14ac:dyDescent="0.35">
      <c r="B202" s="356" t="s">
        <v>1408</v>
      </c>
      <c r="C202" s="356"/>
      <c r="D202" s="356"/>
      <c r="E202" s="356"/>
      <c r="F202" s="356"/>
      <c r="G202" s="356"/>
      <c r="H202" s="337"/>
      <c r="I202" s="230"/>
      <c r="J202" s="211">
        <v>8800000000</v>
      </c>
    </row>
    <row r="203" spans="2:10" s="185" customFormat="1" ht="15" customHeight="1" thickBot="1" x14ac:dyDescent="0.4">
      <c r="B203" s="289" t="s">
        <v>1409</v>
      </c>
      <c r="C203" s="186"/>
      <c r="D203" s="186"/>
      <c r="E203" s="186"/>
      <c r="F203" s="284"/>
      <c r="G203" s="290"/>
      <c r="H203" s="227"/>
      <c r="I203" s="290"/>
      <c r="J203" s="338">
        <v>0</v>
      </c>
    </row>
    <row r="204" spans="2:10" s="185" customFormat="1" ht="15" customHeight="1" x14ac:dyDescent="0.35">
      <c r="B204" s="357" t="s">
        <v>1410</v>
      </c>
      <c r="C204" s="357"/>
      <c r="D204" s="357"/>
      <c r="E204" s="357"/>
      <c r="F204" s="357"/>
      <c r="G204" s="357"/>
      <c r="H204" s="336"/>
      <c r="I204" s="336"/>
    </row>
    <row r="205" spans="2:10" ht="15" customHeight="1" x14ac:dyDescent="0.35">
      <c r="B205" s="339" t="s">
        <v>1411</v>
      </c>
      <c r="C205" s="339"/>
      <c r="D205" s="339"/>
      <c r="E205" s="339"/>
      <c r="F205" s="339"/>
      <c r="G205" s="339"/>
      <c r="H205" s="339"/>
      <c r="I205" s="339"/>
      <c r="J205" s="339"/>
    </row>
    <row r="206" spans="2:10" s="185" customFormat="1" ht="15" customHeight="1" x14ac:dyDescent="0.35">
      <c r="B206" s="358" t="s">
        <v>1412</v>
      </c>
      <c r="C206" s="358"/>
      <c r="D206" s="358"/>
      <c r="E206" s="340"/>
      <c r="F206" s="340"/>
      <c r="G206" s="340"/>
      <c r="H206" s="353" t="s">
        <v>1413</v>
      </c>
      <c r="I206" s="359"/>
      <c r="J206" s="359"/>
    </row>
    <row r="207" spans="2:10" ht="12.75" customHeight="1" x14ac:dyDescent="0.35">
      <c r="B207" s="341" t="s">
        <v>1414</v>
      </c>
      <c r="C207" s="342"/>
      <c r="D207" s="353" t="s">
        <v>1153</v>
      </c>
      <c r="E207" s="354"/>
      <c r="F207" s="354"/>
      <c r="G207" s="354"/>
      <c r="H207" s="354"/>
      <c r="I207" s="354"/>
      <c r="J207" s="354"/>
    </row>
    <row r="208" spans="2:10" x14ac:dyDescent="0.35">
      <c r="B208" s="341" t="s">
        <v>1415</v>
      </c>
      <c r="C208" s="342"/>
      <c r="D208" s="354" t="s">
        <v>1416</v>
      </c>
      <c r="E208" s="354"/>
      <c r="F208" s="354"/>
      <c r="G208" s="354"/>
      <c r="H208" s="354"/>
      <c r="I208" s="354"/>
      <c r="J208" s="354" t="s">
        <v>1416</v>
      </c>
    </row>
    <row r="209" spans="2:10" x14ac:dyDescent="0.35">
      <c r="C209" s="185"/>
      <c r="D209" s="185"/>
      <c r="E209" s="185"/>
      <c r="F209" s="185"/>
      <c r="G209" s="185"/>
      <c r="H209" s="185"/>
      <c r="I209" s="185"/>
      <c r="J209" s="190"/>
    </row>
    <row r="210" spans="2:10" x14ac:dyDescent="0.35">
      <c r="B210" s="343" t="s">
        <v>1417</v>
      </c>
      <c r="C210" s="218"/>
      <c r="D210" s="218"/>
      <c r="E210" s="218"/>
      <c r="F210" s="218"/>
      <c r="G210" s="218"/>
      <c r="H210" s="218"/>
      <c r="I210" s="218"/>
      <c r="J210" s="344"/>
    </row>
    <row r="211" spans="2:10" ht="15" customHeight="1" x14ac:dyDescent="0.35">
      <c r="B211" s="351" t="s">
        <v>1418</v>
      </c>
      <c r="C211" s="351"/>
      <c r="D211" s="351"/>
      <c r="E211" s="351"/>
      <c r="F211" s="351"/>
      <c r="G211" s="351"/>
      <c r="H211" s="351"/>
      <c r="I211" s="351"/>
      <c r="J211" s="351"/>
    </row>
    <row r="212" spans="2:10" ht="26.25" customHeight="1" x14ac:dyDescent="0.35">
      <c r="B212" s="350" t="s">
        <v>1419</v>
      </c>
      <c r="C212" s="350"/>
      <c r="D212" s="350"/>
      <c r="E212" s="350"/>
      <c r="F212" s="350"/>
      <c r="G212" s="350"/>
      <c r="H212" s="350"/>
      <c r="I212" s="350"/>
      <c r="J212" s="350"/>
    </row>
    <row r="213" spans="2:10" x14ac:dyDescent="0.35">
      <c r="B213" s="352"/>
      <c r="C213" s="352"/>
      <c r="D213" s="352"/>
      <c r="E213" s="352"/>
      <c r="F213" s="352"/>
      <c r="G213" s="352"/>
      <c r="H213" s="352"/>
      <c r="I213" s="352"/>
      <c r="J213" s="352"/>
    </row>
    <row r="214" spans="2:10" ht="15" customHeight="1" x14ac:dyDescent="0.35">
      <c r="B214" s="351" t="s">
        <v>1420</v>
      </c>
      <c r="C214" s="351"/>
      <c r="D214" s="351"/>
      <c r="E214" s="351"/>
      <c r="F214" s="351"/>
      <c r="G214" s="351"/>
      <c r="H214" s="351"/>
      <c r="I214" s="351"/>
      <c r="J214" s="351"/>
    </row>
    <row r="215" spans="2:10" ht="51" customHeight="1" x14ac:dyDescent="0.35">
      <c r="B215" s="350" t="s">
        <v>1421</v>
      </c>
      <c r="C215" s="350"/>
      <c r="D215" s="350"/>
      <c r="E215" s="350"/>
      <c r="F215" s="350"/>
      <c r="G215" s="350"/>
      <c r="H215" s="350"/>
      <c r="I215" s="350"/>
      <c r="J215" s="350"/>
    </row>
    <row r="216" spans="2:10" x14ac:dyDescent="0.35">
      <c r="B216" s="352"/>
      <c r="C216" s="352"/>
      <c r="D216" s="352"/>
      <c r="E216" s="352"/>
      <c r="F216" s="352"/>
      <c r="G216" s="352"/>
      <c r="H216" s="352"/>
      <c r="I216" s="352"/>
      <c r="J216" s="352"/>
    </row>
    <row r="217" spans="2:10" ht="15" customHeight="1" x14ac:dyDescent="0.35">
      <c r="B217" s="351" t="s">
        <v>1422</v>
      </c>
      <c r="C217" s="351"/>
      <c r="D217" s="351"/>
      <c r="E217" s="351"/>
      <c r="F217" s="351"/>
      <c r="G217" s="351"/>
      <c r="H217" s="351"/>
      <c r="I217" s="351"/>
      <c r="J217" s="351"/>
    </row>
    <row r="218" spans="2:10" ht="27" customHeight="1" x14ac:dyDescent="0.35">
      <c r="B218" s="350" t="s">
        <v>1423</v>
      </c>
      <c r="C218" s="350"/>
      <c r="D218" s="350"/>
      <c r="E218" s="350"/>
      <c r="F218" s="350"/>
      <c r="G218" s="350"/>
      <c r="H218" s="350"/>
      <c r="I218" s="350"/>
      <c r="J218" s="350"/>
    </row>
    <row r="219" spans="2:10" x14ac:dyDescent="0.35">
      <c r="B219" s="352"/>
      <c r="C219" s="352"/>
      <c r="D219" s="352"/>
      <c r="E219" s="352"/>
      <c r="F219" s="352"/>
      <c r="G219" s="352"/>
      <c r="H219" s="352"/>
      <c r="I219" s="352"/>
      <c r="J219" s="352"/>
    </row>
    <row r="220" spans="2:10" ht="15" customHeight="1" x14ac:dyDescent="0.35">
      <c r="B220" s="351" t="s">
        <v>1424</v>
      </c>
      <c r="C220" s="351"/>
      <c r="D220" s="351"/>
      <c r="E220" s="351"/>
      <c r="F220" s="351"/>
      <c r="G220" s="351"/>
      <c r="H220" s="351"/>
      <c r="I220" s="351"/>
      <c r="J220" s="351"/>
    </row>
    <row r="221" spans="2:10" ht="60" customHeight="1" x14ac:dyDescent="0.35">
      <c r="B221" s="350" t="s">
        <v>1425</v>
      </c>
      <c r="C221" s="350"/>
      <c r="D221" s="350"/>
      <c r="E221" s="350"/>
      <c r="F221" s="350"/>
      <c r="G221" s="350"/>
      <c r="H221" s="350"/>
      <c r="I221" s="350"/>
      <c r="J221" s="350"/>
    </row>
    <row r="222" spans="2:10" x14ac:dyDescent="0.35">
      <c r="B222" s="352"/>
      <c r="C222" s="352"/>
      <c r="D222" s="352"/>
      <c r="E222" s="352"/>
      <c r="F222" s="352"/>
      <c r="G222" s="352"/>
      <c r="H222" s="352"/>
      <c r="I222" s="352"/>
      <c r="J222" s="352"/>
    </row>
    <row r="223" spans="2:10" ht="15" customHeight="1" x14ac:dyDescent="0.35">
      <c r="B223" s="351" t="s">
        <v>1426</v>
      </c>
      <c r="C223" s="351"/>
      <c r="D223" s="351"/>
      <c r="E223" s="351"/>
      <c r="F223" s="351"/>
      <c r="G223" s="351"/>
      <c r="H223" s="351"/>
      <c r="I223" s="351"/>
      <c r="J223" s="351"/>
    </row>
    <row r="224" spans="2:10" ht="117" customHeight="1" x14ac:dyDescent="0.35">
      <c r="B224" s="350" t="s">
        <v>1427</v>
      </c>
      <c r="C224" s="350"/>
      <c r="D224" s="350"/>
      <c r="E224" s="350"/>
      <c r="F224" s="350"/>
      <c r="G224" s="350"/>
      <c r="H224" s="350"/>
      <c r="I224" s="350"/>
      <c r="J224" s="350"/>
    </row>
    <row r="225" spans="2:10" ht="15" customHeight="1" x14ac:dyDescent="0.35">
      <c r="B225" s="351" t="s">
        <v>1428</v>
      </c>
      <c r="C225" s="351"/>
      <c r="D225" s="351"/>
      <c r="E225" s="351"/>
      <c r="F225" s="351"/>
      <c r="G225" s="351"/>
      <c r="H225" s="351"/>
      <c r="I225" s="351"/>
      <c r="J225" s="351"/>
    </row>
    <row r="226" spans="2:10" ht="15" customHeight="1" x14ac:dyDescent="0.35">
      <c r="B226" s="351"/>
      <c r="C226" s="351"/>
      <c r="D226" s="351"/>
      <c r="E226" s="351"/>
      <c r="F226" s="351"/>
      <c r="G226" s="351"/>
      <c r="H226" s="351"/>
      <c r="I226" s="351"/>
      <c r="J226" s="351"/>
    </row>
    <row r="227" spans="2:10" x14ac:dyDescent="0.35">
      <c r="B227" s="350" t="s">
        <v>1429</v>
      </c>
      <c r="C227" s="350"/>
      <c r="D227" s="350"/>
      <c r="E227" s="350"/>
      <c r="F227" s="350"/>
      <c r="G227" s="350"/>
      <c r="H227" s="350"/>
      <c r="I227" s="350"/>
      <c r="J227" s="350"/>
    </row>
    <row r="228" spans="2:10" ht="15" customHeight="1" x14ac:dyDescent="0.35">
      <c r="B228" s="350"/>
      <c r="C228" s="350"/>
      <c r="D228" s="350"/>
      <c r="E228" s="350"/>
      <c r="F228" s="350"/>
      <c r="G228" s="350"/>
      <c r="H228" s="350"/>
      <c r="I228" s="350"/>
      <c r="J228" s="350"/>
    </row>
    <row r="229" spans="2:10" ht="15" customHeight="1" x14ac:dyDescent="0.35">
      <c r="B229" s="351" t="s">
        <v>1430</v>
      </c>
      <c r="C229" s="351"/>
      <c r="D229" s="351"/>
      <c r="E229" s="351"/>
      <c r="F229" s="351"/>
      <c r="G229" s="351"/>
      <c r="H229" s="351"/>
      <c r="I229" s="351"/>
      <c r="J229" s="351"/>
    </row>
    <row r="230" spans="2:10" ht="42.75" customHeight="1" x14ac:dyDescent="0.35">
      <c r="B230" s="350" t="s">
        <v>1431</v>
      </c>
      <c r="C230" s="350"/>
      <c r="D230" s="350"/>
      <c r="E230" s="350"/>
      <c r="F230" s="350"/>
      <c r="G230" s="350"/>
      <c r="H230" s="350"/>
      <c r="I230" s="350"/>
      <c r="J230" s="350"/>
    </row>
    <row r="231" spans="2:10" x14ac:dyDescent="0.35">
      <c r="B231" s="351"/>
      <c r="C231" s="351"/>
      <c r="D231" s="351"/>
      <c r="E231" s="351"/>
      <c r="F231" s="351"/>
      <c r="G231" s="351"/>
      <c r="H231" s="351"/>
      <c r="I231" s="351"/>
      <c r="J231" s="351"/>
    </row>
    <row r="232" spans="2:10" ht="2.25" customHeight="1" x14ac:dyDescent="0.35">
      <c r="J232" s="190"/>
    </row>
    <row r="233" spans="2:10" ht="51" customHeight="1" x14ac:dyDescent="0.35">
      <c r="B233" s="350"/>
      <c r="C233" s="350"/>
      <c r="D233" s="350"/>
      <c r="E233" s="350"/>
      <c r="F233" s="350"/>
      <c r="G233" s="350"/>
      <c r="H233" s="350"/>
      <c r="I233" s="350"/>
      <c r="J233" s="350"/>
    </row>
    <row r="234" spans="2:10" x14ac:dyDescent="0.35">
      <c r="J234" s="190"/>
    </row>
    <row r="235" spans="2:10" x14ac:dyDescent="0.35">
      <c r="J235" s="190"/>
    </row>
    <row r="236" spans="2:10" x14ac:dyDescent="0.35">
      <c r="J236" s="190"/>
    </row>
    <row r="237" spans="2:10" x14ac:dyDescent="0.35">
      <c r="J237" s="190"/>
    </row>
    <row r="238" spans="2:10" x14ac:dyDescent="0.35">
      <c r="J238" s="190"/>
    </row>
    <row r="239" spans="2:10" x14ac:dyDescent="0.35">
      <c r="J239" s="190"/>
    </row>
    <row r="240" spans="2:10" x14ac:dyDescent="0.35">
      <c r="J240" s="190"/>
    </row>
    <row r="241" spans="10:10" x14ac:dyDescent="0.35">
      <c r="J241" s="190"/>
    </row>
    <row r="242" spans="10:10" x14ac:dyDescent="0.35">
      <c r="J242" s="190"/>
    </row>
    <row r="243" spans="10:10" x14ac:dyDescent="0.35">
      <c r="J243" s="190"/>
    </row>
    <row r="244" spans="10:10" x14ac:dyDescent="0.35">
      <c r="J244" s="190"/>
    </row>
    <row r="245" spans="10:10" x14ac:dyDescent="0.35">
      <c r="J245" s="190"/>
    </row>
    <row r="246" spans="10:10" x14ac:dyDescent="0.35">
      <c r="J246" s="190"/>
    </row>
    <row r="247" spans="10:10" x14ac:dyDescent="0.35">
      <c r="J247" s="190"/>
    </row>
    <row r="248" spans="10:10" x14ac:dyDescent="0.35">
      <c r="J248" s="190"/>
    </row>
    <row r="249" spans="10:10" x14ac:dyDescent="0.35">
      <c r="J249" s="190"/>
    </row>
  </sheetData>
  <mergeCells count="77">
    <mergeCell ref="B42:G42"/>
    <mergeCell ref="C7:F7"/>
    <mergeCell ref="G7:J7"/>
    <mergeCell ref="G13:H13"/>
    <mergeCell ref="I13:J13"/>
    <mergeCell ref="G30:H30"/>
    <mergeCell ref="I30:J30"/>
    <mergeCell ref="I32:J32"/>
    <mergeCell ref="I33:J33"/>
    <mergeCell ref="I34:J34"/>
    <mergeCell ref="I35:J35"/>
    <mergeCell ref="I36:J36"/>
    <mergeCell ref="B56:G56"/>
    <mergeCell ref="B43:G43"/>
    <mergeCell ref="B44:G44"/>
    <mergeCell ref="B45:G45"/>
    <mergeCell ref="B46:G46"/>
    <mergeCell ref="B47:G47"/>
    <mergeCell ref="B48:G48"/>
    <mergeCell ref="B49:G49"/>
    <mergeCell ref="B50:G50"/>
    <mergeCell ref="B53:G53"/>
    <mergeCell ref="B54:G54"/>
    <mergeCell ref="B55:G55"/>
    <mergeCell ref="E173:F173"/>
    <mergeCell ref="B57:G57"/>
    <mergeCell ref="I62:J62"/>
    <mergeCell ref="I63:J63"/>
    <mergeCell ref="E138:F138"/>
    <mergeCell ref="E139:F139"/>
    <mergeCell ref="E140:F140"/>
    <mergeCell ref="E141:F141"/>
    <mergeCell ref="G151:H151"/>
    <mergeCell ref="I151:J151"/>
    <mergeCell ref="I155:I156"/>
    <mergeCell ref="J155:J156"/>
    <mergeCell ref="B199:G199"/>
    <mergeCell ref="B175:C175"/>
    <mergeCell ref="D175:E175"/>
    <mergeCell ref="F175:G175"/>
    <mergeCell ref="B177:G177"/>
    <mergeCell ref="B186:G186"/>
    <mergeCell ref="G187:H187"/>
    <mergeCell ref="I187:J187"/>
    <mergeCell ref="B188:G188"/>
    <mergeCell ref="B197:G197"/>
    <mergeCell ref="G198:H198"/>
    <mergeCell ref="I198:J198"/>
    <mergeCell ref="B214:J214"/>
    <mergeCell ref="B200:G200"/>
    <mergeCell ref="B201:G201"/>
    <mergeCell ref="B202:G202"/>
    <mergeCell ref="B204:G204"/>
    <mergeCell ref="B206:D206"/>
    <mergeCell ref="H206:J206"/>
    <mergeCell ref="D207:J207"/>
    <mergeCell ref="D208:J208"/>
    <mergeCell ref="B211:J211"/>
    <mergeCell ref="B212:J212"/>
    <mergeCell ref="B213:J213"/>
    <mergeCell ref="B227:J227"/>
    <mergeCell ref="B215:J215"/>
    <mergeCell ref="B216:J216"/>
    <mergeCell ref="B217:J217"/>
    <mergeCell ref="B218:J218"/>
    <mergeCell ref="B219:J219"/>
    <mergeCell ref="B220:J220"/>
    <mergeCell ref="B221:J221"/>
    <mergeCell ref="B222:J222"/>
    <mergeCell ref="B223:J223"/>
    <mergeCell ref="B224:J224"/>
    <mergeCell ref="B225:J226"/>
    <mergeCell ref="B228:J228"/>
    <mergeCell ref="B229:J229"/>
    <mergeCell ref="B230:J230"/>
    <mergeCell ref="B231:J231"/>
    <mergeCell ref="B233:J233"/>
  </mergeCells>
  <hyperlinks>
    <hyperlink ref="H206" r:id="rId1"/>
    <hyperlink ref="D208" r:id="rId2"/>
    <hyperlink ref="D207" r:id="rId3"/>
    <hyperlink ref="D207:J207" r:id="rId4" display="https://www.santandertotta.pt/pt_PT/Investor-Relations/Emissão-de-Divida/2016.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&amp;L&amp;G&amp;C&amp;"Verdana,Negrito"Mortgage Covered Bonds
Investor Report - 18th March 2020
&amp;R&amp;G</oddHeader>
  </headerFooter>
  <rowBreaks count="2" manualBreakCount="2">
    <brk id="92" min="1" max="9" man="1"/>
    <brk id="177"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4" zoomScale="80" zoomScaleNormal="80" workbookViewId="0">
      <selection activeCell="C79" sqref="C7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88" t="s">
        <v>1097</v>
      </c>
      <c r="B1" s="388"/>
    </row>
    <row r="2" spans="1:13" ht="31.5" x14ac:dyDescent="0.25">
      <c r="A2" s="126" t="s">
        <v>1096</v>
      </c>
      <c r="B2" s="126"/>
      <c r="C2" s="23"/>
      <c r="D2" s="23"/>
      <c r="E2" s="23"/>
      <c r="F2" s="133" t="s">
        <v>1142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88" t="s">
        <v>164</v>
      </c>
      <c r="D4" s="26"/>
      <c r="E4" s="26"/>
      <c r="F4" s="23"/>
      <c r="G4" s="23"/>
      <c r="H4" s="23"/>
      <c r="I4" s="35" t="s">
        <v>1089</v>
      </c>
      <c r="J4" s="75" t="s">
        <v>952</v>
      </c>
      <c r="L4" s="23"/>
      <c r="M4" s="23"/>
    </row>
    <row r="5" spans="1:13" ht="15.75" thickBot="1" x14ac:dyDescent="0.3">
      <c r="H5" s="23"/>
      <c r="I5" s="81" t="s">
        <v>954</v>
      </c>
      <c r="J5" s="25" t="s">
        <v>955</v>
      </c>
      <c r="L5" s="23"/>
      <c r="M5" s="23"/>
    </row>
    <row r="6" spans="1:13" ht="18.75" x14ac:dyDescent="0.25">
      <c r="A6" s="28"/>
      <c r="B6" s="29" t="s">
        <v>997</v>
      </c>
      <c r="C6" s="28"/>
      <c r="E6" s="30"/>
      <c r="F6" s="30"/>
      <c r="G6" s="30"/>
      <c r="H6" s="23"/>
      <c r="I6" s="81" t="s">
        <v>957</v>
      </c>
      <c r="J6" s="25" t="s">
        <v>958</v>
      </c>
      <c r="L6" s="23"/>
      <c r="M6" s="23"/>
    </row>
    <row r="7" spans="1:13" x14ac:dyDescent="0.25">
      <c r="B7" s="32" t="s">
        <v>1095</v>
      </c>
      <c r="H7" s="23"/>
      <c r="I7" s="81" t="s">
        <v>960</v>
      </c>
      <c r="J7" s="25" t="s">
        <v>961</v>
      </c>
      <c r="L7" s="23"/>
      <c r="M7" s="23"/>
    </row>
    <row r="8" spans="1:13" x14ac:dyDescent="0.25">
      <c r="B8" s="32" t="s">
        <v>1010</v>
      </c>
      <c r="H8" s="23"/>
      <c r="I8" s="81" t="s">
        <v>1087</v>
      </c>
      <c r="J8" s="25" t="s">
        <v>1088</v>
      </c>
      <c r="L8" s="23"/>
      <c r="M8" s="23"/>
    </row>
    <row r="9" spans="1:13" ht="15.75" thickBot="1" x14ac:dyDescent="0.3">
      <c r="B9" s="33" t="s">
        <v>1032</v>
      </c>
      <c r="H9" s="23"/>
      <c r="L9" s="23"/>
      <c r="M9" s="23"/>
    </row>
    <row r="10" spans="1:13" x14ac:dyDescent="0.25">
      <c r="B10" s="34"/>
      <c r="H10" s="23"/>
      <c r="I10" s="82" t="s">
        <v>1091</v>
      </c>
      <c r="L10" s="23"/>
      <c r="M10" s="23"/>
    </row>
    <row r="11" spans="1:13" x14ac:dyDescent="0.25">
      <c r="B11" s="34"/>
      <c r="H11" s="23"/>
      <c r="I11" s="82" t="s">
        <v>1093</v>
      </c>
      <c r="L11" s="23"/>
      <c r="M11" s="23"/>
    </row>
    <row r="12" spans="1:13" ht="37.5" x14ac:dyDescent="0.25">
      <c r="A12" s="35" t="s">
        <v>32</v>
      </c>
      <c r="B12" s="35" t="s">
        <v>1078</v>
      </c>
      <c r="C12" s="36"/>
      <c r="D12" s="36"/>
      <c r="E12" s="36"/>
      <c r="F12" s="36"/>
      <c r="G12" s="36"/>
      <c r="H12" s="23"/>
      <c r="L12" s="23"/>
      <c r="M12" s="23"/>
    </row>
    <row r="13" spans="1:13" ht="15" customHeight="1" x14ac:dyDescent="0.25">
      <c r="A13" s="43"/>
      <c r="B13" s="44" t="s">
        <v>1009</v>
      </c>
      <c r="C13" s="43" t="s">
        <v>1077</v>
      </c>
      <c r="D13" s="43" t="s">
        <v>1090</v>
      </c>
      <c r="E13" s="45"/>
      <c r="F13" s="46"/>
      <c r="G13" s="46"/>
      <c r="H13" s="23"/>
      <c r="L13" s="23"/>
      <c r="M13" s="23"/>
    </row>
    <row r="14" spans="1:13" x14ac:dyDescent="0.25">
      <c r="A14" s="25" t="s">
        <v>998</v>
      </c>
      <c r="B14" s="41" t="s">
        <v>987</v>
      </c>
      <c r="C14" s="89" t="s">
        <v>1191</v>
      </c>
      <c r="D14" s="89" t="s">
        <v>1194</v>
      </c>
      <c r="E14" s="30"/>
      <c r="F14" s="30"/>
      <c r="G14" s="30"/>
      <c r="H14" s="23"/>
      <c r="L14" s="23"/>
      <c r="M14" s="23"/>
    </row>
    <row r="15" spans="1:13" x14ac:dyDescent="0.25">
      <c r="A15" s="25" t="s">
        <v>999</v>
      </c>
      <c r="B15" s="41" t="s">
        <v>432</v>
      </c>
      <c r="C15" s="89" t="s">
        <v>1152</v>
      </c>
      <c r="D15" s="89" t="s">
        <v>1195</v>
      </c>
      <c r="E15" s="30"/>
      <c r="F15" s="30"/>
      <c r="G15" s="30"/>
      <c r="H15" s="23"/>
      <c r="L15" s="23"/>
      <c r="M15" s="23"/>
    </row>
    <row r="16" spans="1:13" x14ac:dyDescent="0.25">
      <c r="A16" s="25" t="s">
        <v>1000</v>
      </c>
      <c r="B16" s="41" t="s">
        <v>988</v>
      </c>
      <c r="C16" s="89" t="s">
        <v>1191</v>
      </c>
      <c r="D16" s="89" t="s">
        <v>1194</v>
      </c>
      <c r="E16" s="30"/>
      <c r="F16" s="30"/>
      <c r="G16" s="30"/>
      <c r="H16" s="23"/>
      <c r="L16" s="23"/>
      <c r="M16" s="23"/>
    </row>
    <row r="17" spans="1:13" x14ac:dyDescent="0.25">
      <c r="A17" s="25" t="s">
        <v>1001</v>
      </c>
      <c r="B17" s="41" t="s">
        <v>989</v>
      </c>
      <c r="C17" s="89" t="s">
        <v>1191</v>
      </c>
      <c r="D17" s="89" t="s">
        <v>1194</v>
      </c>
      <c r="E17" s="30"/>
      <c r="F17" s="30"/>
      <c r="G17" s="30"/>
      <c r="H17" s="23"/>
      <c r="L17" s="23"/>
      <c r="M17" s="23"/>
    </row>
    <row r="18" spans="1:13" x14ac:dyDescent="0.25">
      <c r="A18" s="25" t="s">
        <v>1002</v>
      </c>
      <c r="B18" s="41" t="s">
        <v>990</v>
      </c>
      <c r="C18" s="89" t="s">
        <v>1152</v>
      </c>
      <c r="D18" s="89" t="s">
        <v>1195</v>
      </c>
      <c r="E18" s="30"/>
      <c r="F18" s="30"/>
      <c r="G18" s="30"/>
      <c r="H18" s="23"/>
      <c r="L18" s="23"/>
      <c r="M18" s="23"/>
    </row>
    <row r="19" spans="1:13" x14ac:dyDescent="0.25">
      <c r="A19" s="25" t="s">
        <v>1003</v>
      </c>
      <c r="B19" s="41" t="s">
        <v>991</v>
      </c>
      <c r="C19" s="89" t="s">
        <v>1191</v>
      </c>
      <c r="D19" s="89" t="s">
        <v>1194</v>
      </c>
      <c r="E19" s="30"/>
      <c r="F19" s="30"/>
      <c r="G19" s="30"/>
      <c r="H19" s="23"/>
      <c r="L19" s="23"/>
      <c r="M19" s="23"/>
    </row>
    <row r="20" spans="1:13" x14ac:dyDescent="0.25">
      <c r="A20" s="25" t="s">
        <v>1004</v>
      </c>
      <c r="B20" s="41" t="s">
        <v>992</v>
      </c>
      <c r="C20" s="89" t="s">
        <v>1152</v>
      </c>
      <c r="D20" s="89" t="s">
        <v>1195</v>
      </c>
      <c r="E20" s="30"/>
      <c r="F20" s="30"/>
      <c r="G20" s="30"/>
      <c r="H20" s="23"/>
      <c r="L20" s="23"/>
      <c r="M20" s="23"/>
    </row>
    <row r="21" spans="1:13" x14ac:dyDescent="0.25">
      <c r="A21" s="25" t="s">
        <v>1005</v>
      </c>
      <c r="B21" s="41" t="s">
        <v>993</v>
      </c>
      <c r="C21" s="89" t="s">
        <v>1191</v>
      </c>
      <c r="D21" s="89" t="s">
        <v>1194</v>
      </c>
      <c r="E21" s="30"/>
      <c r="F21" s="30"/>
      <c r="G21" s="30"/>
      <c r="H21" s="23"/>
      <c r="L21" s="23"/>
      <c r="M21" s="23"/>
    </row>
    <row r="22" spans="1:13" x14ac:dyDescent="0.25">
      <c r="A22" s="25" t="s">
        <v>1006</v>
      </c>
      <c r="B22" s="41" t="s">
        <v>994</v>
      </c>
      <c r="C22" s="89" t="s">
        <v>1191</v>
      </c>
      <c r="D22" s="89" t="s">
        <v>1194</v>
      </c>
      <c r="E22" s="30"/>
      <c r="F22" s="30"/>
      <c r="G22" s="30"/>
      <c r="H22" s="23"/>
      <c r="L22" s="23"/>
      <c r="M22" s="23"/>
    </row>
    <row r="23" spans="1:13" ht="30" x14ac:dyDescent="0.25">
      <c r="A23" s="25" t="s">
        <v>1007</v>
      </c>
      <c r="B23" s="41" t="s">
        <v>1073</v>
      </c>
      <c r="C23" s="89" t="s">
        <v>1192</v>
      </c>
      <c r="D23" s="89" t="s">
        <v>1196</v>
      </c>
      <c r="E23" s="30"/>
      <c r="F23" s="30"/>
      <c r="G23" s="30"/>
      <c r="H23" s="23"/>
      <c r="L23" s="23"/>
      <c r="M23" s="23"/>
    </row>
    <row r="24" spans="1:13" ht="45" x14ac:dyDescent="0.25">
      <c r="A24" s="25" t="s">
        <v>1075</v>
      </c>
      <c r="B24" s="41" t="s">
        <v>1074</v>
      </c>
      <c r="C24" s="89" t="s">
        <v>1193</v>
      </c>
      <c r="D24" s="89"/>
      <c r="E24" s="30"/>
      <c r="F24" s="30"/>
      <c r="G24" s="30"/>
      <c r="H24" s="23"/>
      <c r="L24" s="23"/>
      <c r="M24" s="23"/>
    </row>
    <row r="25" spans="1:13" outlineLevel="1" x14ac:dyDescent="0.25">
      <c r="A25" s="25" t="s">
        <v>1008</v>
      </c>
      <c r="B25" s="39"/>
      <c r="E25" s="30"/>
      <c r="F25" s="30"/>
      <c r="G25" s="30"/>
      <c r="H25" s="23"/>
      <c r="L25" s="23"/>
      <c r="M25" s="23"/>
    </row>
    <row r="26" spans="1:13" outlineLevel="1" x14ac:dyDescent="0.25">
      <c r="A26" s="25" t="s">
        <v>1011</v>
      </c>
      <c r="B26" s="39"/>
      <c r="E26" s="30"/>
      <c r="F26" s="30"/>
      <c r="G26" s="30"/>
      <c r="H26" s="23"/>
      <c r="L26" s="23"/>
      <c r="M26" s="23"/>
    </row>
    <row r="27" spans="1:13" outlineLevel="1" x14ac:dyDescent="0.25">
      <c r="A27" s="25" t="s">
        <v>1012</v>
      </c>
      <c r="B27" s="39"/>
      <c r="E27" s="30"/>
      <c r="F27" s="30"/>
      <c r="G27" s="30"/>
      <c r="H27" s="23"/>
      <c r="L27" s="23"/>
      <c r="M27" s="23"/>
    </row>
    <row r="28" spans="1:13" outlineLevel="1" x14ac:dyDescent="0.25">
      <c r="A28" s="25" t="s">
        <v>1013</v>
      </c>
      <c r="B28" s="39"/>
      <c r="E28" s="30"/>
      <c r="F28" s="30"/>
      <c r="G28" s="30"/>
      <c r="H28" s="23"/>
      <c r="L28" s="23"/>
      <c r="M28" s="23"/>
    </row>
    <row r="29" spans="1:13" outlineLevel="1" x14ac:dyDescent="0.25">
      <c r="A29" s="25" t="s">
        <v>1014</v>
      </c>
      <c r="B29" s="39"/>
      <c r="E29" s="30"/>
      <c r="F29" s="30"/>
      <c r="G29" s="30"/>
      <c r="H29" s="23"/>
      <c r="L29" s="23"/>
      <c r="M29" s="23"/>
    </row>
    <row r="30" spans="1:13" outlineLevel="1" x14ac:dyDescent="0.25">
      <c r="A30" s="25" t="s">
        <v>1015</v>
      </c>
      <c r="B30" s="39"/>
      <c r="E30" s="30"/>
      <c r="F30" s="30"/>
      <c r="G30" s="30"/>
      <c r="H30" s="23"/>
      <c r="L30" s="23"/>
      <c r="M30" s="23"/>
    </row>
    <row r="31" spans="1:13" outlineLevel="1" x14ac:dyDescent="0.25">
      <c r="A31" s="25" t="s">
        <v>1016</v>
      </c>
      <c r="B31" s="39"/>
      <c r="E31" s="30"/>
      <c r="F31" s="30"/>
      <c r="G31" s="30"/>
      <c r="H31" s="23"/>
      <c r="L31" s="23"/>
      <c r="M31" s="23"/>
    </row>
    <row r="32" spans="1:13" outlineLevel="1" x14ac:dyDescent="0.25">
      <c r="A32" s="25" t="s">
        <v>1017</v>
      </c>
      <c r="B32" s="39"/>
      <c r="E32" s="30"/>
      <c r="F32" s="30"/>
      <c r="G32" s="30"/>
      <c r="H32" s="23"/>
      <c r="L32" s="23"/>
      <c r="M32" s="23"/>
    </row>
    <row r="33" spans="1:13" ht="18.75" x14ac:dyDescent="0.25">
      <c r="A33" s="36"/>
      <c r="B33" s="35" t="s">
        <v>1010</v>
      </c>
      <c r="C33" s="36"/>
      <c r="D33" s="36"/>
      <c r="E33" s="36"/>
      <c r="F33" s="36"/>
      <c r="G33" s="36"/>
      <c r="H33" s="23"/>
      <c r="L33" s="23"/>
      <c r="M33" s="23"/>
    </row>
    <row r="34" spans="1:13" ht="15" customHeight="1" x14ac:dyDescent="0.25">
      <c r="A34" s="43"/>
      <c r="B34" s="44" t="s">
        <v>995</v>
      </c>
      <c r="C34" s="43" t="s">
        <v>1085</v>
      </c>
      <c r="D34" s="43" t="s">
        <v>1090</v>
      </c>
      <c r="E34" s="43" t="s">
        <v>996</v>
      </c>
      <c r="F34" s="46"/>
      <c r="G34" s="46"/>
      <c r="H34" s="23"/>
      <c r="L34" s="23"/>
      <c r="M34" s="23"/>
    </row>
    <row r="35" spans="1:13" x14ac:dyDescent="0.25">
      <c r="A35" s="25" t="s">
        <v>1033</v>
      </c>
      <c r="B35" s="167" t="s">
        <v>1197</v>
      </c>
      <c r="C35" s="167" t="s">
        <v>1086</v>
      </c>
      <c r="D35" s="167" t="s">
        <v>1198</v>
      </c>
      <c r="E35" s="167" t="s">
        <v>1199</v>
      </c>
      <c r="F35" s="79"/>
      <c r="G35" s="79"/>
      <c r="H35" s="23"/>
      <c r="L35" s="23"/>
      <c r="M35" s="23"/>
    </row>
    <row r="36" spans="1:13" x14ac:dyDescent="0.25">
      <c r="A36" s="25" t="s">
        <v>1034</v>
      </c>
      <c r="B36" s="41"/>
      <c r="H36" s="23"/>
      <c r="L36" s="23"/>
      <c r="M36" s="23"/>
    </row>
    <row r="37" spans="1:13" x14ac:dyDescent="0.25">
      <c r="A37" s="25" t="s">
        <v>1035</v>
      </c>
      <c r="B37" s="41"/>
      <c r="H37" s="23"/>
      <c r="L37" s="23"/>
      <c r="M37" s="23"/>
    </row>
    <row r="38" spans="1:13" x14ac:dyDescent="0.25">
      <c r="A38" s="25" t="s">
        <v>1036</v>
      </c>
      <c r="B38" s="41"/>
      <c r="H38" s="23"/>
      <c r="L38" s="23"/>
      <c r="M38" s="23"/>
    </row>
    <row r="39" spans="1:13" x14ac:dyDescent="0.25">
      <c r="A39" s="25" t="s">
        <v>1037</v>
      </c>
      <c r="B39" s="41"/>
      <c r="H39" s="23"/>
      <c r="L39" s="23"/>
      <c r="M39" s="23"/>
    </row>
    <row r="40" spans="1:13" x14ac:dyDescent="0.25">
      <c r="A40" s="25" t="s">
        <v>1038</v>
      </c>
      <c r="B40" s="41"/>
      <c r="H40" s="23"/>
      <c r="L40" s="23"/>
      <c r="M40" s="23"/>
    </row>
    <row r="41" spans="1:13" x14ac:dyDescent="0.25">
      <c r="A41" s="25" t="s">
        <v>1039</v>
      </c>
      <c r="B41" s="41"/>
      <c r="H41" s="23"/>
      <c r="L41" s="23"/>
      <c r="M41" s="23"/>
    </row>
    <row r="42" spans="1:13" x14ac:dyDescent="0.25">
      <c r="A42" s="25" t="s">
        <v>1040</v>
      </c>
      <c r="B42" s="41"/>
      <c r="H42" s="23"/>
      <c r="L42" s="23"/>
      <c r="M42" s="23"/>
    </row>
    <row r="43" spans="1:13" x14ac:dyDescent="0.25">
      <c r="A43" s="25" t="s">
        <v>1041</v>
      </c>
      <c r="B43" s="41"/>
      <c r="H43" s="23"/>
      <c r="L43" s="23"/>
      <c r="M43" s="23"/>
    </row>
    <row r="44" spans="1:13" x14ac:dyDescent="0.25">
      <c r="A44" s="25" t="s">
        <v>1042</v>
      </c>
      <c r="B44" s="41"/>
      <c r="H44" s="23"/>
      <c r="L44" s="23"/>
      <c r="M44" s="23"/>
    </row>
    <row r="45" spans="1:13" x14ac:dyDescent="0.25">
      <c r="A45" s="25" t="s">
        <v>1043</v>
      </c>
      <c r="B45" s="41"/>
      <c r="H45" s="23"/>
      <c r="L45" s="23"/>
      <c r="M45" s="23"/>
    </row>
    <row r="46" spans="1:13" x14ac:dyDescent="0.25">
      <c r="A46" s="25" t="s">
        <v>1044</v>
      </c>
      <c r="B46" s="41"/>
      <c r="H46" s="23"/>
      <c r="L46" s="23"/>
      <c r="M46" s="23"/>
    </row>
    <row r="47" spans="1:13" x14ac:dyDescent="0.25">
      <c r="A47" s="25" t="s">
        <v>1045</v>
      </c>
      <c r="B47" s="41"/>
      <c r="H47" s="23"/>
      <c r="L47" s="23"/>
      <c r="M47" s="23"/>
    </row>
    <row r="48" spans="1:13" x14ac:dyDescent="0.25">
      <c r="A48" s="25" t="s">
        <v>1046</v>
      </c>
      <c r="B48" s="41"/>
      <c r="H48" s="23"/>
      <c r="L48" s="23"/>
      <c r="M48" s="23"/>
    </row>
    <row r="49" spans="1:13" x14ac:dyDescent="0.25">
      <c r="A49" s="25" t="s">
        <v>1047</v>
      </c>
      <c r="B49" s="41"/>
      <c r="H49" s="23"/>
      <c r="L49" s="23"/>
      <c r="M49" s="23"/>
    </row>
    <row r="50" spans="1:13" x14ac:dyDescent="0.25">
      <c r="A50" s="25" t="s">
        <v>1048</v>
      </c>
      <c r="B50" s="41"/>
      <c r="H50" s="23"/>
      <c r="L50" s="23"/>
      <c r="M50" s="23"/>
    </row>
    <row r="51" spans="1:13" x14ac:dyDescent="0.25">
      <c r="A51" s="25" t="s">
        <v>1049</v>
      </c>
      <c r="B51" s="41"/>
      <c r="H51" s="23"/>
      <c r="L51" s="23"/>
      <c r="M51" s="23"/>
    </row>
    <row r="52" spans="1:13" x14ac:dyDescent="0.25">
      <c r="A52" s="25" t="s">
        <v>1050</v>
      </c>
      <c r="B52" s="41"/>
      <c r="H52" s="23"/>
      <c r="L52" s="23"/>
      <c r="M52" s="23"/>
    </row>
    <row r="53" spans="1:13" x14ac:dyDescent="0.25">
      <c r="A53" s="25" t="s">
        <v>1051</v>
      </c>
      <c r="B53" s="41"/>
      <c r="H53" s="23"/>
      <c r="L53" s="23"/>
      <c r="M53" s="23"/>
    </row>
    <row r="54" spans="1:13" x14ac:dyDescent="0.25">
      <c r="A54" s="25" t="s">
        <v>1052</v>
      </c>
      <c r="B54" s="41"/>
      <c r="H54" s="23"/>
      <c r="L54" s="23"/>
      <c r="M54" s="23"/>
    </row>
    <row r="55" spans="1:13" x14ac:dyDescent="0.25">
      <c r="A55" s="25" t="s">
        <v>1053</v>
      </c>
      <c r="B55" s="41"/>
      <c r="H55" s="23"/>
      <c r="L55" s="23"/>
      <c r="M55" s="23"/>
    </row>
    <row r="56" spans="1:13" x14ac:dyDescent="0.25">
      <c r="A56" s="25" t="s">
        <v>1054</v>
      </c>
      <c r="B56" s="41"/>
      <c r="H56" s="23"/>
      <c r="L56" s="23"/>
      <c r="M56" s="23"/>
    </row>
    <row r="57" spans="1:13" x14ac:dyDescent="0.25">
      <c r="A57" s="25" t="s">
        <v>1055</v>
      </c>
      <c r="B57" s="41"/>
      <c r="H57" s="23"/>
      <c r="L57" s="23"/>
      <c r="M57" s="23"/>
    </row>
    <row r="58" spans="1:13" x14ac:dyDescent="0.25">
      <c r="A58" s="25" t="s">
        <v>1056</v>
      </c>
      <c r="B58" s="41"/>
      <c r="H58" s="23"/>
      <c r="L58" s="23"/>
      <c r="M58" s="23"/>
    </row>
    <row r="59" spans="1:13" x14ac:dyDescent="0.25">
      <c r="A59" s="25" t="s">
        <v>1057</v>
      </c>
      <c r="B59" s="41"/>
      <c r="H59" s="23"/>
      <c r="L59" s="23"/>
      <c r="M59" s="23"/>
    </row>
    <row r="60" spans="1:13" outlineLevel="1" x14ac:dyDescent="0.25">
      <c r="A60" s="25" t="s">
        <v>1018</v>
      </c>
      <c r="B60" s="41"/>
      <c r="E60" s="41"/>
      <c r="F60" s="41"/>
      <c r="G60" s="41"/>
      <c r="H60" s="23"/>
      <c r="L60" s="23"/>
      <c r="M60" s="23"/>
    </row>
    <row r="61" spans="1:13" outlineLevel="1" x14ac:dyDescent="0.25">
      <c r="A61" s="25" t="s">
        <v>1019</v>
      </c>
      <c r="B61" s="41"/>
      <c r="E61" s="41"/>
      <c r="F61" s="41"/>
      <c r="G61" s="41"/>
      <c r="H61" s="23"/>
      <c r="L61" s="23"/>
      <c r="M61" s="23"/>
    </row>
    <row r="62" spans="1:13" outlineLevel="1" x14ac:dyDescent="0.25">
      <c r="A62" s="25" t="s">
        <v>1020</v>
      </c>
      <c r="B62" s="41"/>
      <c r="E62" s="41"/>
      <c r="F62" s="41"/>
      <c r="G62" s="41"/>
      <c r="H62" s="23"/>
      <c r="L62" s="23"/>
      <c r="M62" s="23"/>
    </row>
    <row r="63" spans="1:13" outlineLevel="1" x14ac:dyDescent="0.25">
      <c r="A63" s="25" t="s">
        <v>1021</v>
      </c>
      <c r="B63" s="41"/>
      <c r="E63" s="41"/>
      <c r="F63" s="41"/>
      <c r="G63" s="41"/>
      <c r="H63" s="23"/>
      <c r="L63" s="23"/>
      <c r="M63" s="23"/>
    </row>
    <row r="64" spans="1:13" outlineLevel="1" x14ac:dyDescent="0.25">
      <c r="A64" s="25" t="s">
        <v>1022</v>
      </c>
      <c r="B64" s="41"/>
      <c r="E64" s="41"/>
      <c r="F64" s="41"/>
      <c r="G64" s="41"/>
      <c r="H64" s="23"/>
      <c r="L64" s="23"/>
      <c r="M64" s="23"/>
    </row>
    <row r="65" spans="1:14" outlineLevel="1" x14ac:dyDescent="0.25">
      <c r="A65" s="25" t="s">
        <v>1023</v>
      </c>
      <c r="B65" s="41"/>
      <c r="E65" s="41"/>
      <c r="F65" s="41"/>
      <c r="G65" s="41"/>
      <c r="H65" s="23"/>
      <c r="L65" s="23"/>
      <c r="M65" s="23"/>
    </row>
    <row r="66" spans="1:14" outlineLevel="1" x14ac:dyDescent="0.25">
      <c r="A66" s="25" t="s">
        <v>1024</v>
      </c>
      <c r="B66" s="41"/>
      <c r="E66" s="41"/>
      <c r="F66" s="41"/>
      <c r="G66" s="41"/>
      <c r="H66" s="23"/>
      <c r="L66" s="23"/>
      <c r="M66" s="23"/>
    </row>
    <row r="67" spans="1:14" outlineLevel="1" x14ac:dyDescent="0.25">
      <c r="A67" s="25" t="s">
        <v>1025</v>
      </c>
      <c r="B67" s="41"/>
      <c r="E67" s="41"/>
      <c r="F67" s="41"/>
      <c r="G67" s="41"/>
      <c r="H67" s="23"/>
      <c r="L67" s="23"/>
      <c r="M67" s="23"/>
    </row>
    <row r="68" spans="1:14" outlineLevel="1" x14ac:dyDescent="0.25">
      <c r="A68" s="25" t="s">
        <v>1026</v>
      </c>
      <c r="B68" s="41"/>
      <c r="E68" s="41"/>
      <c r="F68" s="41"/>
      <c r="G68" s="41"/>
      <c r="H68" s="23"/>
      <c r="L68" s="23"/>
      <c r="M68" s="23"/>
    </row>
    <row r="69" spans="1:14" outlineLevel="1" x14ac:dyDescent="0.25">
      <c r="A69" s="25" t="s">
        <v>1027</v>
      </c>
      <c r="B69" s="41"/>
      <c r="E69" s="41"/>
      <c r="F69" s="41"/>
      <c r="G69" s="41"/>
      <c r="H69" s="23"/>
      <c r="L69" s="23"/>
      <c r="M69" s="23"/>
    </row>
    <row r="70" spans="1:14" outlineLevel="1" x14ac:dyDescent="0.25">
      <c r="A70" s="25" t="s">
        <v>1028</v>
      </c>
      <c r="B70" s="41"/>
      <c r="E70" s="41"/>
      <c r="F70" s="41"/>
      <c r="G70" s="41"/>
      <c r="H70" s="23"/>
      <c r="L70" s="23"/>
      <c r="M70" s="23"/>
    </row>
    <row r="71" spans="1:14" outlineLevel="1" x14ac:dyDescent="0.25">
      <c r="A71" s="25" t="s">
        <v>1029</v>
      </c>
      <c r="B71" s="41"/>
      <c r="E71" s="41"/>
      <c r="F71" s="41"/>
      <c r="G71" s="41"/>
      <c r="H71" s="23"/>
      <c r="L71" s="23"/>
      <c r="M71" s="23"/>
    </row>
    <row r="72" spans="1:14" outlineLevel="1" x14ac:dyDescent="0.25">
      <c r="A72" s="25" t="s">
        <v>1030</v>
      </c>
      <c r="B72" s="41"/>
      <c r="E72" s="41"/>
      <c r="F72" s="41"/>
      <c r="G72" s="41"/>
      <c r="H72" s="23"/>
      <c r="L72" s="23"/>
      <c r="M72" s="23"/>
    </row>
    <row r="73" spans="1:14" ht="18.75" x14ac:dyDescent="0.25">
      <c r="A73" s="36"/>
      <c r="B73" s="35" t="s">
        <v>1032</v>
      </c>
      <c r="C73" s="36"/>
      <c r="D73" s="36"/>
      <c r="E73" s="36"/>
      <c r="F73" s="36"/>
      <c r="G73" s="36"/>
      <c r="H73" s="23"/>
    </row>
    <row r="74" spans="1:14" ht="15" customHeight="1" x14ac:dyDescent="0.25">
      <c r="A74" s="43"/>
      <c r="B74" s="44" t="s">
        <v>914</v>
      </c>
      <c r="C74" s="43" t="s">
        <v>1094</v>
      </c>
      <c r="D74" s="43"/>
      <c r="E74" s="46"/>
      <c r="F74" s="46"/>
      <c r="G74" s="46"/>
      <c r="H74" s="53"/>
      <c r="I74" s="53"/>
      <c r="J74" s="53"/>
      <c r="K74" s="53"/>
      <c r="L74" s="53"/>
      <c r="M74" s="53"/>
      <c r="N74" s="53"/>
    </row>
    <row r="75" spans="1:14" x14ac:dyDescent="0.25">
      <c r="A75" s="25" t="s">
        <v>1058</v>
      </c>
      <c r="B75" s="25" t="s">
        <v>1076</v>
      </c>
      <c r="C75" s="168">
        <v>97.622748535767897</v>
      </c>
      <c r="H75" s="23"/>
    </row>
    <row r="76" spans="1:14" x14ac:dyDescent="0.25">
      <c r="A76" s="25" t="s">
        <v>1059</v>
      </c>
      <c r="B76" s="25" t="s">
        <v>1092</v>
      </c>
      <c r="C76" s="165">
        <v>322.28732564173998</v>
      </c>
      <c r="H76" s="23"/>
    </row>
    <row r="77" spans="1:14" outlineLevel="1" x14ac:dyDescent="0.25">
      <c r="A77" s="25" t="s">
        <v>1060</v>
      </c>
      <c r="B77" s="25" t="s">
        <v>1200</v>
      </c>
      <c r="C77" s="164">
        <v>0.79991532140324495</v>
      </c>
      <c r="H77" s="23"/>
    </row>
    <row r="78" spans="1:14" outlineLevel="1" x14ac:dyDescent="0.25">
      <c r="A78" s="25" t="s">
        <v>1061</v>
      </c>
      <c r="B78" s="25" t="s">
        <v>1201</v>
      </c>
      <c r="C78" s="165">
        <v>414.41095890410998</v>
      </c>
      <c r="H78" s="23"/>
    </row>
    <row r="79" spans="1:14" outlineLevel="1" x14ac:dyDescent="0.25">
      <c r="A79" s="25" t="s">
        <v>1062</v>
      </c>
      <c r="H79" s="23"/>
    </row>
    <row r="80" spans="1:14" outlineLevel="1" x14ac:dyDescent="0.25">
      <c r="A80" s="25" t="s">
        <v>1063</v>
      </c>
      <c r="H80" s="23"/>
    </row>
    <row r="81" spans="1:8" x14ac:dyDescent="0.25">
      <c r="A81" s="43"/>
      <c r="B81" s="44" t="s">
        <v>1064</v>
      </c>
      <c r="C81" s="43" t="s">
        <v>514</v>
      </c>
      <c r="D81" s="43" t="s">
        <v>515</v>
      </c>
      <c r="E81" s="46" t="s">
        <v>915</v>
      </c>
      <c r="F81" s="46" t="s">
        <v>916</v>
      </c>
      <c r="G81" s="46" t="s">
        <v>1084</v>
      </c>
      <c r="H81" s="23"/>
    </row>
    <row r="82" spans="1:8" x14ac:dyDescent="0.25">
      <c r="A82" s="25" t="s">
        <v>1065</v>
      </c>
      <c r="B82" s="25" t="s">
        <v>1144</v>
      </c>
      <c r="C82" s="164">
        <v>6.8148912165582089E-3</v>
      </c>
      <c r="D82" s="80"/>
      <c r="E82" s="80"/>
      <c r="F82" s="80"/>
      <c r="G82" s="80">
        <v>0.01</v>
      </c>
      <c r="H82" s="23"/>
    </row>
    <row r="83" spans="1:8" x14ac:dyDescent="0.25">
      <c r="A83" s="25" t="s">
        <v>1066</v>
      </c>
      <c r="B83" s="25" t="s">
        <v>1081</v>
      </c>
      <c r="C83" s="164">
        <v>7.3716780525277651E-4</v>
      </c>
      <c r="G83" s="25" t="s">
        <v>34</v>
      </c>
      <c r="H83" s="23"/>
    </row>
    <row r="84" spans="1:8" x14ac:dyDescent="0.25">
      <c r="A84" s="25" t="s">
        <v>1067</v>
      </c>
      <c r="B84" s="25" t="s">
        <v>1079</v>
      </c>
      <c r="C84" s="164">
        <v>1.0920685557873118E-4</v>
      </c>
      <c r="G84" s="25" t="s">
        <v>34</v>
      </c>
      <c r="H84" s="23"/>
    </row>
    <row r="85" spans="1:8" x14ac:dyDescent="0.25">
      <c r="A85" s="25" t="s">
        <v>1068</v>
      </c>
      <c r="B85" s="25" t="s">
        <v>1080</v>
      </c>
      <c r="C85" s="89">
        <v>0</v>
      </c>
      <c r="G85" s="25" t="s">
        <v>34</v>
      </c>
      <c r="H85" s="23"/>
    </row>
    <row r="86" spans="1:8" x14ac:dyDescent="0.25">
      <c r="A86" s="25" t="s">
        <v>1083</v>
      </c>
      <c r="B86" s="25" t="s">
        <v>1082</v>
      </c>
      <c r="C86" s="89">
        <v>0</v>
      </c>
      <c r="G86" s="25" t="s">
        <v>34</v>
      </c>
      <c r="H86" s="23"/>
    </row>
    <row r="87" spans="1:8" outlineLevel="1" x14ac:dyDescent="0.25">
      <c r="A87" s="25" t="s">
        <v>1069</v>
      </c>
      <c r="H87" s="23"/>
    </row>
    <row r="88" spans="1:8" outlineLevel="1" x14ac:dyDescent="0.25">
      <c r="A88" s="25" t="s">
        <v>1070</v>
      </c>
      <c r="H88" s="23"/>
    </row>
    <row r="89" spans="1:8" outlineLevel="1" x14ac:dyDescent="0.25">
      <c r="A89" s="25" t="s">
        <v>1071</v>
      </c>
      <c r="H89" s="23"/>
    </row>
    <row r="90" spans="1:8" outlineLevel="1" x14ac:dyDescent="0.25">
      <c r="A90" s="25" t="s">
        <v>1072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Fialho</cp:lastModifiedBy>
  <cp:lastPrinted>2016-05-20T08:25:54Z</cp:lastPrinted>
  <dcterms:created xsi:type="dcterms:W3CDTF">2016-04-21T08:07:20Z</dcterms:created>
  <dcterms:modified xsi:type="dcterms:W3CDTF">2020-04-14T15:44:39Z</dcterms:modified>
</cp:coreProperties>
</file>