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s606841\AppData\Local\Microsoft\Windows\INetCache\Content.Outlook\UW5H1P07\"/>
    </mc:Choice>
  </mc:AlternateContent>
  <xr:revisionPtr revIDLastSave="0" documentId="13_ncr:1_{CBC4FCAC-A5F5-4D02-A659-284D43FE26E6}" xr6:coauthVersionLast="47" xr6:coauthVersionMax="47" xr10:uidLastSave="{00000000-0000-0000-0000-000000000000}"/>
  <bookViews>
    <workbookView xWindow="-103" yWindow="-103" windowWidth="25920" windowHeight="16749" tabRatio="879" xr2:uid="{00000000-000D-0000-FFFF-FFFF00000000}"/>
  </bookViews>
  <sheets>
    <sheet name="Introduction" sheetId="5" r:id="rId1"/>
    <sheet name="A. HTT General" sheetId="8" r:id="rId2"/>
    <sheet name="B1. HTT Mortgage Assets" sheetId="9" r:id="rId3"/>
    <sheet name="C. HTT Harmonised Glossary" sheetId="12" r:id="rId4"/>
    <sheet name="Quarterly Report" sheetId="23" r:id="rId5"/>
    <sheet name="E. Optional ECB-ECAIs data" sheetId="18" r:id="rId6"/>
  </sheets>
  <externalReferences>
    <externalReference r:id="rId7"/>
    <externalReference r:id="rId8"/>
    <externalReference r:id="rId9"/>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5">'E. Optional ECB-ECAIs data'!$A$2:$G$72</definedName>
    <definedName name="_xlnm.Print_Area" localSheetId="0">Introduction!$B$2:$J$43</definedName>
    <definedName name="_xlnm.Print_Area" localSheetId="4">'Quarterly Report'!$B$1:$J$233</definedName>
    <definedName name="_xlnm.Print_Titles" localSheetId="4">'Quarterly Report'!$1:$5</definedName>
    <definedName name="STP_Eventos_Tipo_Taxa_Estado_Contrato_SMEs">'[1]STP_Eventos_Tipo_Taxa_Estado...'!$A$1:$H$3627</definedName>
    <definedName name="Z_57D57BB5_E530_4E41_BAC7_55104D795C9D_.wvu.Cols" localSheetId="4" hidden="1">'Quarterly Report'!#REF!</definedName>
    <definedName name="Z_57D57BB5_E530_4E41_BAC7_55104D795C9D_.wvu.Rows" localSheetId="4" hidden="1">'Quarterly Report'!$13:$13</definedName>
    <definedName name="Z_7564BE61_83A0_4160_B314_8D30041CA1E2_.wvu.Cols" localSheetId="4" hidden="1">'Quarterly Report'!#REF!</definedName>
    <definedName name="Z_7564BE61_83A0_4160_B314_8D30041CA1E2_.wvu.Rows" localSheetId="4" hidden="1">'Quarterly Report'!$13:$13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9" i="23" l="1"/>
  <c r="H149" i="23"/>
  <c r="J148" i="23"/>
  <c r="H148" i="23"/>
  <c r="J147" i="23"/>
  <c r="H147" i="23"/>
  <c r="J146" i="23"/>
  <c r="H146" i="23"/>
  <c r="J145" i="23"/>
  <c r="H145" i="23"/>
  <c r="J144" i="23"/>
  <c r="H144" i="23"/>
  <c r="J143" i="23"/>
  <c r="H143" i="23"/>
  <c r="J140" i="23"/>
  <c r="H140" i="23"/>
  <c r="J139" i="23"/>
  <c r="H139" i="23"/>
  <c r="J138" i="23"/>
  <c r="H138" i="23"/>
  <c r="J135" i="23"/>
  <c r="H135" i="23"/>
  <c r="J134" i="23"/>
  <c r="H134" i="23"/>
  <c r="J133" i="23"/>
  <c r="H133" i="23"/>
  <c r="J132" i="23"/>
  <c r="H132" i="23"/>
  <c r="J129" i="23"/>
  <c r="H129" i="23"/>
  <c r="J128" i="23"/>
  <c r="H128" i="23"/>
  <c r="J127" i="23"/>
  <c r="H127" i="23"/>
  <c r="J126" i="23"/>
  <c r="H126" i="23"/>
  <c r="J125" i="23"/>
  <c r="H125" i="23"/>
  <c r="J123" i="23"/>
  <c r="H123" i="23"/>
  <c r="J122" i="23"/>
  <c r="H122" i="23"/>
  <c r="J121" i="23"/>
  <c r="H121" i="23"/>
  <c r="J120" i="23"/>
  <c r="H120" i="23"/>
  <c r="J119" i="23"/>
  <c r="H119" i="23"/>
  <c r="J118" i="23"/>
  <c r="H118" i="23"/>
  <c r="J117" i="23"/>
  <c r="H117" i="23"/>
  <c r="J116" i="23"/>
  <c r="H116" i="23"/>
  <c r="J115" i="23"/>
  <c r="H115" i="23"/>
  <c r="J114" i="23"/>
  <c r="H114" i="23"/>
  <c r="J113" i="23"/>
  <c r="H113" i="23"/>
  <c r="J112" i="23"/>
  <c r="H112" i="23"/>
  <c r="J111" i="23"/>
  <c r="H111" i="23"/>
  <c r="J110" i="23"/>
  <c r="H110" i="23"/>
  <c r="J109" i="23"/>
  <c r="H109" i="23"/>
  <c r="J107" i="23"/>
  <c r="H107" i="23"/>
  <c r="J106" i="23"/>
  <c r="H106" i="23"/>
  <c r="J105" i="23"/>
  <c r="H105" i="23"/>
  <c r="J104" i="23"/>
  <c r="H104" i="23"/>
  <c r="J103" i="23"/>
  <c r="H103" i="23"/>
  <c r="J102" i="23"/>
  <c r="H102" i="23"/>
  <c r="J101" i="23"/>
  <c r="H101" i="23"/>
  <c r="J100" i="23"/>
  <c r="H100" i="23"/>
  <c r="J99" i="23"/>
  <c r="H99" i="23"/>
  <c r="J98" i="23"/>
  <c r="H98" i="23"/>
  <c r="J97" i="23"/>
  <c r="H97" i="23"/>
  <c r="J96" i="23"/>
  <c r="H96" i="23"/>
  <c r="J95" i="23"/>
  <c r="H95" i="23"/>
  <c r="J91" i="23"/>
  <c r="H91" i="23"/>
  <c r="J90" i="23"/>
  <c r="H90" i="23"/>
  <c r="J89" i="23"/>
  <c r="H89" i="23"/>
  <c r="J88" i="23"/>
  <c r="H88" i="23"/>
  <c r="J87" i="23"/>
  <c r="H87" i="23"/>
  <c r="J86" i="23"/>
  <c r="H86" i="23"/>
  <c r="J84" i="23"/>
  <c r="H84" i="23"/>
  <c r="J83" i="23"/>
  <c r="H83" i="23"/>
  <c r="J81" i="23"/>
  <c r="H81" i="23"/>
  <c r="J80" i="23"/>
  <c r="I80" i="23"/>
  <c r="G80" i="23"/>
  <c r="H80" i="23" s="1"/>
  <c r="J78" i="23"/>
  <c r="H78" i="23"/>
  <c r="J77" i="23"/>
  <c r="H77" i="23"/>
  <c r="J68" i="23"/>
  <c r="J66" i="23"/>
  <c r="J63" i="23"/>
  <c r="I62" i="23"/>
  <c r="J64" i="23" s="1"/>
  <c r="I35" i="23"/>
  <c r="H35" i="23"/>
  <c r="J14" i="23"/>
  <c r="J199" i="23" s="1"/>
  <c r="J198" i="23" s="1"/>
  <c r="H14" i="23"/>
  <c r="J37" i="23" l="1"/>
  <c r="G85" i="18" l="1"/>
  <c r="G86" i="18"/>
  <c r="C76" i="18"/>
  <c r="C75" i="18"/>
  <c r="D242" i="9"/>
  <c r="D243" i="9"/>
  <c r="D244" i="9"/>
  <c r="D245" i="9"/>
  <c r="D241" i="9"/>
  <c r="D220" i="9"/>
  <c r="D221" i="9"/>
  <c r="D222" i="9"/>
  <c r="D223" i="9"/>
  <c r="D219" i="9"/>
  <c r="D201" i="9" l="1"/>
  <c r="D191" i="9"/>
  <c r="D192" i="9"/>
  <c r="D193" i="9"/>
  <c r="D194" i="9"/>
  <c r="D195" i="9"/>
  <c r="D196" i="9"/>
  <c r="D197" i="9"/>
  <c r="D198" i="9"/>
  <c r="D199" i="9"/>
  <c r="D200" i="9"/>
  <c r="D190" i="9"/>
  <c r="F36" i="9" l="1"/>
  <c r="C112" i="8" l="1"/>
  <c r="D112" i="8" s="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68" i="9"/>
  <c r="G376" i="9"/>
  <c r="G378" i="9"/>
  <c r="G366" i="9"/>
  <c r="G374" i="9"/>
  <c r="G363" i="9"/>
  <c r="G375" i="9"/>
  <c r="G367" i="9"/>
  <c r="G369" i="9"/>
  <c r="G370" i="9"/>
  <c r="G371" i="9"/>
  <c r="G379" i="9"/>
  <c r="G377" i="9"/>
  <c r="F364" i="9"/>
  <c r="F366" i="9"/>
  <c r="F368" i="9"/>
  <c r="F370" i="9"/>
  <c r="F372" i="9"/>
  <c r="F374" i="9"/>
  <c r="F376" i="9"/>
  <c r="F378" i="9"/>
  <c r="F380" i="9"/>
  <c r="F365" i="9"/>
  <c r="F371" i="9"/>
  <c r="F373" i="9"/>
  <c r="F375" i="9"/>
  <c r="F379" i="9"/>
  <c r="F363" i="9"/>
  <c r="F369" i="9"/>
  <c r="F377" i="9"/>
  <c r="F381" i="9"/>
  <c r="F367" i="9"/>
  <c r="F44" i="9" l="1"/>
  <c r="D44" i="9"/>
  <c r="C44" i="9"/>
  <c r="D360" i="9"/>
  <c r="G356" i="9" s="1"/>
  <c r="C360" i="9"/>
  <c r="F356" i="9" s="1"/>
  <c r="D353" i="9"/>
  <c r="G348" i="9" s="1"/>
  <c r="C353" i="9"/>
  <c r="F347" i="9" s="1"/>
  <c r="D328" i="9"/>
  <c r="G310" i="9" s="1"/>
  <c r="G328" i="9" s="1"/>
  <c r="C328" i="9"/>
  <c r="F310" i="9" s="1"/>
  <c r="F328" i="9" s="1"/>
  <c r="F358" i="9" l="1"/>
  <c r="G359" i="9"/>
  <c r="G358" i="9"/>
  <c r="G357" i="9"/>
  <c r="G360" i="9" s="1"/>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F227" i="8"/>
  <c r="F226" i="8"/>
  <c r="F225" i="8"/>
  <c r="F224" i="8"/>
  <c r="F223" i="8"/>
  <c r="F222" i="8"/>
  <c r="F221" i="8"/>
  <c r="F219" i="8"/>
  <c r="F218" i="8"/>
  <c r="F217" i="8"/>
  <c r="D293" i="8"/>
  <c r="C290" i="8"/>
  <c r="C293" i="8"/>
  <c r="C292" i="8"/>
  <c r="C300" i="8"/>
  <c r="D290" i="8"/>
  <c r="D292" i="8"/>
  <c r="F292" i="8"/>
  <c r="D300" i="8"/>
  <c r="F220" i="8" l="1"/>
  <c r="C179" i="8" l="1"/>
  <c r="C288" i="8"/>
  <c r="F177" i="8" l="1"/>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29" i="8"/>
  <c r="C129" i="8"/>
  <c r="D100" i="8"/>
  <c r="C100" i="8"/>
  <c r="D77" i="8"/>
  <c r="G80" i="8" s="1"/>
  <c r="C77" i="8"/>
  <c r="G438" i="9" l="1"/>
  <c r="G416" i="9"/>
  <c r="F252" i="9"/>
  <c r="F241" i="9"/>
  <c r="F428" i="9"/>
  <c r="F424" i="9"/>
  <c r="F127" i="8"/>
  <c r="F121" i="8"/>
  <c r="G127" i="8"/>
  <c r="G121" i="8"/>
  <c r="G131" i="8"/>
  <c r="G135" i="8"/>
  <c r="G132" i="8"/>
  <c r="G136" i="8"/>
  <c r="G133" i="8"/>
  <c r="G134" i="8"/>
  <c r="G130"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29" i="8" l="1"/>
  <c r="F77" i="8"/>
  <c r="F100" i="8"/>
  <c r="F208" i="8"/>
  <c r="F58" i="8"/>
  <c r="G214" i="9"/>
  <c r="G129" i="8"/>
  <c r="G100" i="8"/>
  <c r="G440" i="9"/>
  <c r="G249" i="9"/>
  <c r="G453" i="9"/>
  <c r="G227" i="9"/>
  <c r="F15" i="9"/>
  <c r="F249" i="9"/>
  <c r="F440" i="9"/>
  <c r="F453" i="9"/>
  <c r="G475" i="9"/>
  <c r="F475" i="9"/>
  <c r="F227" i="9"/>
  <c r="G77" i="8"/>
  <c r="F214" i="9"/>
  <c r="C82" i="18" l="1"/>
  <c r="G82" i="18" s="1"/>
  <c r="F171" i="9"/>
  <c r="F151" i="9"/>
  <c r="C84" i="18" l="1"/>
  <c r="G84" i="18" s="1"/>
  <c r="C83" i="18"/>
  <c r="G83" i="18" s="1"/>
  <c r="F170" i="9"/>
  <c r="F173" i="9"/>
  <c r="F172" i="9"/>
  <c r="F150" i="9" l="1"/>
  <c r="F174" i="9" l="1"/>
  <c r="G217" i="8" l="1"/>
  <c r="D89" i="8"/>
  <c r="F103" i="9"/>
  <c r="F105" i="9"/>
  <c r="F102" i="9"/>
  <c r="F101" i="9"/>
  <c r="F104" i="9"/>
  <c r="F100" i="9"/>
  <c r="G226" i="8" l="1"/>
  <c r="F99" i="9"/>
  <c r="G222" i="8"/>
  <c r="G224" i="8"/>
  <c r="G221" i="8"/>
  <c r="G223" i="8"/>
  <c r="G225" i="8"/>
  <c r="G227" i="8"/>
  <c r="G218" i="8"/>
  <c r="G220" i="8" s="1"/>
  <c r="G219" i="8"/>
  <c r="C138" i="8"/>
  <c r="D45" i="8"/>
  <c r="D138" i="8"/>
  <c r="D155" i="8" s="1"/>
  <c r="C155" i="8"/>
  <c r="C164" i="8" l="1"/>
  <c r="F147" i="8"/>
  <c r="F148" i="8"/>
  <c r="F145" i="8"/>
  <c r="F139" i="8"/>
  <c r="F153" i="8"/>
  <c r="F152" i="8"/>
  <c r="F141" i="8"/>
  <c r="F161" i="8"/>
  <c r="F140" i="8"/>
  <c r="F142" i="8"/>
  <c r="F159" i="8"/>
  <c r="F157" i="8"/>
  <c r="F149" i="8"/>
  <c r="F144" i="8"/>
  <c r="F146" i="8"/>
  <c r="F150" i="8"/>
  <c r="F162" i="8"/>
  <c r="F138" i="8"/>
  <c r="F151" i="8"/>
  <c r="F143" i="8"/>
  <c r="F154" i="8"/>
  <c r="F160" i="8"/>
  <c r="F158" i="8"/>
  <c r="F156" i="8"/>
  <c r="G147" i="8"/>
  <c r="G154" i="8"/>
  <c r="G160" i="8"/>
  <c r="G161" i="8"/>
  <c r="G158" i="8"/>
  <c r="G159" i="8"/>
  <c r="G148" i="8"/>
  <c r="G142" i="8"/>
  <c r="G151" i="8"/>
  <c r="G156" i="8"/>
  <c r="G146" i="8"/>
  <c r="G143" i="8"/>
  <c r="G153" i="8"/>
  <c r="G145" i="8"/>
  <c r="G144" i="8"/>
  <c r="G152" i="8"/>
  <c r="G141" i="8"/>
  <c r="G140" i="8"/>
  <c r="G162" i="8"/>
  <c r="G149" i="8"/>
  <c r="G139" i="8"/>
  <c r="G138" i="8"/>
  <c r="G155" i="8" s="1"/>
  <c r="G150" i="8"/>
  <c r="G157" i="8"/>
  <c r="F155" i="8" l="1"/>
  <c r="D164" i="8"/>
  <c r="D167" i="8" s="1"/>
  <c r="C167" i="8"/>
  <c r="C231" i="8" l="1"/>
  <c r="F164" i="8"/>
  <c r="F166" i="8"/>
  <c r="F165" i="8"/>
  <c r="G166" i="8"/>
  <c r="G165" i="8"/>
  <c r="G164" i="8"/>
  <c r="F167" i="8" l="1"/>
  <c r="G167" i="8"/>
</calcChain>
</file>

<file path=xl/sharedStrings.xml><?xml version="1.0" encoding="utf-8"?>
<sst xmlns="http://schemas.openxmlformats.org/spreadsheetml/2006/main" count="2902" uniqueCount="1683">
  <si>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</si>
  <si>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</si>
  <si>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</si>
  <si>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</si>
  <si>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</si>
  <si>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</si>
  <si>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</si>
  <si>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</si>
  <si>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</si>
  <si>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</si>
  <si>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</si>
  <si>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</si>
  <si>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</si>
  <si>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</si>
  <si>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</si>
  <si>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</si>
  <si>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</si>
  <si>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</si>
  <si>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</si>
  <si>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</si>
  <si>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</si>
  <si>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</si>
  <si>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</si>
  <si>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</si>
  <si>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</si>
  <si>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</si>
  <si>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</si>
  <si>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</si>
  <si>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</si>
  <si>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</si>
  <si>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</si>
  <si>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</si>
  <si>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</si>
  <si>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</si>
  <si>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</si>
  <si>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</si>
  <si>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</si>
  <si>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</si>
  <si>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</si>
  <si>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</si>
  <si>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</si>
  <si>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</si>
  <si>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</si>
  <si>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</si>
  <si>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</si>
  <si>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</si>
  <si>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</si>
  <si>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</si>
  <si>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</si>
  <si>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</si>
  <si>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</si>
  <si>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</si>
  <si>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</si>
  <si>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</si>
  <si>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</si>
  <si>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</si>
  <si>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</si>
  <si>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</si>
  <si>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</si>
  <si>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</si>
  <si>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</si>
  <si>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</si>
  <si>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</si>
  <si>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</si>
  <si>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</si>
  <si>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</si>
  <si>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</si>
  <si>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</si>
  <si>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</si>
  <si>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</si>
  <si>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</si>
  <si>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</si>
  <si>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</si>
  <si>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</si>
  <si>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</si>
  <si>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</si>
  <si>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</si>
  <si>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</si>
  <si>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</si>
  <si>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</si>
  <si>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</si>
  <si>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</si>
  <si>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</si>
  <si>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</si>
  <si>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</si>
  <si>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</si>
  <si>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</si>
  <si>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</si>
  <si>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</si>
  <si>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</si>
  <si>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</si>
  <si>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</si>
  <si>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</si>
  <si>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</si>
  <si>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</si>
  <si>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</si>
  <si>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</si>
  <si>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</si>
  <si>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</si>
  <si>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</si>
  <si>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</si>
  <si>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</si>
  <si>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</si>
  <si>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</si>
  <si>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</si>
  <si>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</si>
  <si>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</si>
  <si>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</si>
  <si>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</si>
  <si>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</si>
  <si>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</si>
  <si>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</si>
  <si>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</si>
  <si>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</si>
  <si>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</si>
  <si>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</si>
  <si>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</si>
  <si>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</si>
  <si>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</si>
  <si>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</si>
  <si>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</si>
  <si>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</si>
  <si>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</si>
  <si>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</si>
  <si>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</si>
  <si>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</si>
  <si>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</si>
  <si>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</si>
  <si>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</si>
  <si>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</si>
  <si>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</si>
  <si>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</si>
  <si>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</si>
  <si>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</si>
  <si>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</si>
  <si>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</si>
  <si>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</si>
  <si>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</si>
  <si>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</si>
  <si>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</si>
  <si>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</si>
  <si>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</si>
  <si>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</si>
  <si>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</si>
  <si>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</si>
  <si>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</si>
  <si>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</si>
  <si>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</si>
  <si>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</si>
  <si>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</si>
  <si>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</si>
  <si>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</si>
  <si>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</si>
  <si>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</si>
  <si>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</si>
  <si>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</si>
  <si>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</si>
  <si>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</si>
  <si>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</si>
  <si>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</si>
  <si>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</si>
  <si>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</si>
  <si>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</si>
  <si>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</si>
  <si>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</si>
  <si>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</si>
  <si>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</si>
  <si>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</si>
  <si>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</si>
  <si>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</si>
  <si>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</si>
  <si>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</si>
  <si>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</si>
  <si>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</si>
  <si>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</si>
  <si>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</si>
  <si>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</si>
  <si>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</si>
  <si>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</si>
  <si>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</si>
  <si>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</si>
  <si>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</si>
  <si>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</si>
  <si>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</si>
  <si>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</si>
  <si>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</si>
  <si>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</si>
  <si>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</si>
  <si>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</si>
  <si>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</si>
  <si>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</si>
  <si>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</si>
  <si>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</si>
  <si>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</si>
  <si>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</si>
  <si>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</si>
  <si>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</si>
  <si>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</si>
  <si>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</si>
  <si>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</si>
  <si>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</si>
  <si>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</si>
  <si>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</si>
  <si>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</si>
  <si>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</si>
  <si>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</si>
  <si>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</si>
  <si>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</si>
  <si>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</si>
  <si>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</si>
  <si>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</si>
  <si>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</si>
  <si>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</si>
  <si>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</si>
  <si>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</si>
  <si>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</si>
  <si>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</si>
  <si>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</si>
  <si>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</si>
  <si>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</si>
  <si>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</si>
  <si>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</si>
  <si>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</si>
  <si>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</si>
  <si>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</si>
  <si>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</si>
  <si>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</si>
  <si>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</si>
  <si>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</si>
  <si>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</si>
  <si>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</si>
  <si>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</si>
  <si>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</si>
  <si>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</si>
  <si>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</si>
  <si>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</si>
  <si>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</si>
  <si>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</si>
  <si>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</si>
  <si>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</si>
  <si>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</si>
  <si>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</si>
  <si>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</si>
  <si>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</si>
  <si>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</si>
  <si>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</si>
  <si>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</si>
  <si>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</si>
  <si>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</si>
  <si>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</si>
  <si>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</si>
  <si>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</si>
  <si>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</si>
  <si>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</si>
  <si>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</si>
  <si>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</si>
  <si>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</si>
  <si>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</si>
  <si>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</si>
  <si>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</si>
  <si>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</si>
  <si>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</si>
  <si>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</si>
  <si>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</si>
  <si>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</si>
  <si>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</si>
  <si>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</si>
  <si>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</si>
  <si>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</si>
  <si>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</si>
  <si>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</si>
  <si>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</si>
  <si>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</si>
  <si>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</si>
  <si>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</si>
  <si>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</si>
  <si>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</si>
  <si>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</si>
  <si>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</si>
  <si>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</si>
  <si>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</si>
  <si>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</si>
  <si>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</si>
  <si>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</si>
  <si>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</si>
  <si>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</si>
  <si>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</si>
  <si>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</si>
  <si>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</si>
  <si>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</si>
  <si>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</si>
  <si>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</si>
  <si>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</si>
  <si>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</si>
  <si>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</si>
  <si>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</si>
  <si>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</si>
  <si>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</si>
  <si>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</si>
  <si>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</si>
  <si>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</si>
  <si>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</si>
  <si>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</si>
  <si>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</si>
  <si>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</si>
  <si>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</si>
  <si>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</si>
  <si>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</si>
  <si>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</si>
  <si>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</si>
  <si>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</si>
  <si>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</si>
  <si>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</si>
  <si>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</si>
  <si>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</si>
  <si>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</si>
  <si>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</si>
  <si>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</si>
  <si>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</si>
  <si>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</si>
  <si>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</si>
  <si>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</si>
  <si>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</si>
  <si>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</si>
  <si>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</si>
  <si>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</si>
  <si>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</si>
  <si>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</si>
  <si>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</si>
  <si>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</si>
  <si>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</si>
  <si>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</si>
  <si>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</si>
  <si>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</si>
  <si>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</si>
  <si>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</si>
  <si>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</si>
  <si>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</si>
  <si>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</si>
  <si>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</si>
  <si>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</si>
  <si>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</si>
  <si>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</si>
  <si>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</si>
  <si>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</si>
  <si>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</si>
  <si>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</si>
  <si>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</si>
  <si>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</si>
  <si>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</si>
  <si>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</si>
  <si>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</si>
  <si>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</si>
  <si>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</si>
  <si>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</si>
  <si>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</si>
  <si>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</si>
  <si>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</si>
  <si>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</si>
  <si>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</si>
  <si>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</si>
  <si>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</si>
  <si>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</si>
  <si>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</si>
  <si>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</si>
  <si>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</si>
  <si>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</si>
  <si>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</si>
  <si>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</si>
  <si>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</si>
  <si>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</si>
  <si>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</si>
  <si>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</si>
  <si>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</si>
  <si>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</si>
  <si>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</si>
  <si>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</si>
  <si>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</si>
  <si>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</si>
  <si>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</si>
  <si>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</si>
  <si>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</si>
  <si>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</si>
  <si>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</si>
  <si>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</si>
  <si>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</si>
  <si>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</si>
  <si>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</si>
  <si>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</si>
  <si>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</si>
  <si>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</si>
  <si>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</si>
  <si>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</si>
  <si>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</si>
  <si>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</si>
  <si>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</si>
  <si>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</si>
  <si>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</si>
  <si>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</si>
  <si>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</si>
  <si>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</si>
  <si>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</si>
  <si>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</si>
  <si>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</si>
  <si>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</si>
  <si>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</si>
  <si>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</si>
  <si>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</si>
  <si>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</si>
  <si>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</si>
  <si>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</si>
  <si>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</si>
  <si>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</si>
  <si>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</si>
  <si>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</si>
  <si>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</si>
  <si>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</si>
  <si>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</si>
  <si>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</si>
  <si>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</si>
  <si>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</si>
  <si>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</si>
  <si>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</si>
  <si>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</si>
  <si>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</si>
  <si>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</si>
  <si>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</si>
  <si>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</si>
  <si>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</si>
  <si>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</si>
  <si>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</si>
  <si>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</si>
  <si>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</si>
  <si>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</si>
  <si>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</si>
  <si>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</si>
  <si>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</si>
  <si>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</si>
  <si>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</si>
  <si>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</si>
  <si>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</si>
  <si>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</si>
  <si>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</si>
  <si>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</si>
  <si>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</si>
  <si>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</si>
  <si>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</si>
  <si>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</si>
  <si>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</si>
  <si>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</si>
  <si>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</si>
  <si>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</si>
  <si>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</si>
  <si>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</si>
  <si>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</si>
  <si>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</si>
  <si>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</si>
  <si>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</si>
  <si>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</si>
  <si>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</si>
  <si>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</si>
  <si>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</si>
  <si>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</si>
  <si>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</si>
  <si>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</si>
  <si>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</si>
  <si>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</si>
  <si>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</si>
  <si>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</si>
  <si>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</si>
  <si>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</si>
  <si>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</si>
  <si>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</si>
  <si>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</si>
  <si>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</si>
  <si>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</si>
  <si>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</si>
  <si>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</si>
  <si>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</si>
  <si>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</si>
  <si>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</si>
  <si>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</si>
  <si>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</si>
  <si>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</si>
  <si>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</si>
  <si>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</si>
  <si>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</si>
  <si>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</si>
  <si>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</si>
  <si>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</si>
  <si>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</si>
  <si>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</si>
  <si>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</si>
  <si>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</si>
  <si>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</si>
  <si>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</si>
  <si>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</si>
  <si>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</si>
  <si>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</si>
  <si>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</si>
  <si>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</si>
  <si>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</si>
  <si>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</si>
  <si>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</si>
  <si>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</si>
  <si>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</si>
  <si>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</si>
  <si>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</si>
  <si>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</si>
  <si>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</si>
  <si>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</si>
  <si>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</si>
  <si>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</si>
  <si>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</si>
  <si>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</si>
  <si>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</si>
  <si>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</si>
  <si>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</si>
  <si>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</si>
  <si>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</si>
  <si>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</si>
  <si>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</si>
  <si>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</si>
  <si>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</si>
  <si>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</si>
  <si>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</si>
  <si>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</si>
  <si>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</si>
  <si>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</si>
  <si>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</si>
  <si>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</si>
  <si>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</si>
  <si>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</si>
  <si>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</si>
  <si>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</si>
  <si>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</si>
  <si>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</si>
  <si>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</si>
  <si>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</si>
  <si>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</si>
  <si>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</si>
  <si>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</si>
  <si>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</si>
  <si>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</si>
  <si>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</si>
  <si>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</si>
  <si>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</si>
  <si>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</si>
  <si>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</si>
  <si>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</si>
  <si>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</si>
  <si>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</si>
  <si>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</si>
  <si>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</si>
  <si>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</si>
  <si>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</si>
  <si>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</si>
  <si>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</si>
  <si>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</si>
  <si>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</si>
  <si>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</si>
  <si>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</si>
  <si>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</si>
  <si>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</si>
  <si>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</si>
  <si>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</si>
  <si>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</si>
  <si>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</si>
  <si>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</si>
  <si>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</si>
  <si>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</si>
  <si>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</si>
  <si>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</si>
  <si>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</si>
  <si>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</si>
  <si>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</si>
  <si>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</si>
  <si>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</si>
  <si>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</si>
  <si>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</si>
  <si>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</si>
  <si>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</si>
  <si>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</si>
  <si>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</si>
  <si>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</si>
  <si>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</si>
  <si>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</si>
  <si>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</si>
  <si>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</si>
  <si>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</si>
  <si>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</si>
  <si>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</si>
  <si>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</si>
  <si>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</si>
  <si>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</si>
  <si>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</si>
  <si>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</si>
  <si>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</si>
  <si>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</si>
  <si>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</si>
  <si>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</si>
  <si>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</si>
  <si>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</si>
  <si>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</si>
  <si>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</si>
  <si>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</si>
  <si>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</si>
  <si>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</si>
  <si>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</si>
  <si>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</si>
  <si>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</si>
  <si>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</si>
  <si>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</si>
  <si>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</si>
  <si>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</si>
  <si>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</si>
  <si>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</si>
  <si>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</si>
  <si>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</si>
  <si>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</si>
  <si>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</si>
  <si>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</si>
  <si>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</si>
  <si>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</si>
  <si>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</si>
  <si>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</si>
  <si>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</si>
  <si>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</si>
  <si>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</si>
  <si>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</si>
  <si>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</si>
  <si>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</si>
  <si>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</si>
  <si>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</si>
  <si>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</si>
  <si>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</si>
  <si>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</si>
  <si>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</si>
  <si>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</si>
  <si>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</si>
  <si>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</si>
  <si>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</si>
  <si>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</si>
  <si>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</si>
  <si>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</si>
  <si>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</si>
  <si>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</si>
  <si>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</si>
  <si>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</si>
  <si>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</si>
  <si>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</si>
  <si>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</si>
  <si>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</si>
  <si>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</si>
  <si>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</si>
  <si>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</si>
  <si>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</si>
  <si>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</si>
  <si>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</si>
  <si>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</si>
  <si>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</si>
  <si>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</si>
  <si>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</si>
  <si>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</si>
  <si>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</si>
  <si>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</si>
  <si>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</si>
  <si>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</si>
  <si>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</si>
  <si>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</si>
  <si>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</si>
  <si>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</si>
  <si>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</si>
  <si>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</si>
  <si>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</si>
  <si>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</si>
  <si>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</si>
  <si>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</si>
  <si>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</si>
  <si>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</si>
  <si>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</si>
  <si>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</si>
  <si>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</si>
  <si>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</si>
  <si>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</si>
  <si>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</si>
  <si>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</si>
  <si>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</si>
  <si>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</si>
  <si>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</si>
  <si>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</si>
  <si>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</si>
  <si>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</si>
  <si>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</si>
  <si>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</si>
  <si>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</si>
  <si>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</si>
  <si>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</si>
  <si>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</si>
  <si>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</si>
  <si>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</si>
  <si>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</si>
  <si>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</si>
  <si>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</si>
  <si>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</si>
  <si>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</si>
  <si>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</si>
  <si>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</si>
  <si>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</si>
  <si>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</si>
  <si>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</si>
  <si>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</si>
  <si>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</si>
  <si>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</si>
  <si>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</si>
  <si>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</si>
  <si>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</si>
  <si>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</si>
  <si>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</si>
  <si>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</si>
  <si>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</si>
  <si>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</si>
  <si>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</si>
  <si>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</si>
  <si>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</si>
  <si>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</si>
  <si>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</si>
  <si>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</si>
  <si>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</si>
  <si>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</si>
  <si>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</si>
  <si>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</si>
  <si>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</si>
  <si>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</si>
  <si>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</si>
  <si>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</si>
  <si>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</si>
  <si>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</si>
  <si>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</si>
  <si>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</si>
  <si>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</si>
  <si>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</si>
  <si>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</si>
  <si>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</si>
  <si>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</si>
  <si>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</si>
  <si>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</si>
  <si>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</si>
  <si>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</si>
  <si>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</si>
  <si>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</si>
  <si>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</si>
  <si>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</si>
  <si>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</si>
  <si>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</si>
  <si>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</si>
  <si>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</si>
  <si>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</si>
  <si>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</si>
  <si>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</si>
  <si>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</si>
  <si>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</si>
  <si>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</si>
  <si>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</si>
  <si>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</si>
  <si>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</si>
  <si>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</si>
  <si>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</si>
  <si>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</si>
  <si>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</si>
  <si>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</si>
  <si>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</si>
  <si>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</si>
  <si>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</si>
  <si>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</si>
  <si>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</si>
  <si>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</si>
  <si>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</si>
  <si>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</si>
  <si>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</si>
  <si>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</si>
  <si>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</si>
  <si>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</si>
  <si>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</si>
  <si>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</si>
  <si>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</si>
  <si>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</si>
  <si>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</si>
  <si>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</si>
  <si>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</si>
  <si>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</si>
  <si>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</si>
  <si>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</si>
  <si>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</si>
  <si>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</si>
  <si>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</si>
  <si>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</si>
  <si>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</si>
  <si>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</si>
  <si>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</si>
  <si>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</si>
  <si>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</si>
  <si>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</si>
  <si>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</si>
  <si>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</si>
  <si>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</si>
  <si>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</si>
  <si>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</si>
  <si>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</si>
  <si>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</si>
  <si>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</si>
  <si>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</si>
  <si>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</si>
  <si>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</si>
  <si>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</si>
  <si>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</si>
  <si>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</si>
  <si>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</si>
  <si>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</si>
  <si>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</si>
  <si>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</si>
  <si>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</si>
  <si>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</si>
  <si>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</si>
  <si>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</si>
  <si>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</si>
  <si>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</si>
  <si>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</si>
  <si>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</si>
  <si>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</si>
  <si>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</si>
  <si>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</si>
  <si>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</si>
  <si>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</si>
  <si>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</si>
  <si>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</si>
  <si>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</si>
  <si>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</si>
  <si>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</si>
  <si>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</si>
  <si>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</si>
  <si>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</si>
  <si>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</si>
  <si>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</si>
  <si>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</si>
  <si>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</si>
  <si>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</si>
  <si>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</si>
  <si>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</si>
  <si>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</si>
  <si>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</si>
  <si>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</si>
  <si>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</si>
  <si>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</si>
  <si>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</si>
  <si>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</si>
  <si>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</si>
  <si>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</si>
  <si>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</si>
  <si>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</si>
  <si>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</si>
  <si>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</si>
  <si>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</si>
  <si>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</si>
  <si>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</si>
  <si>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</si>
  <si>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</si>
  <si>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</si>
  <si>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</si>
  <si>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</si>
  <si>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</si>
  <si>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</si>
  <si>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</si>
  <si>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</si>
  <si>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</si>
  <si>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</si>
  <si>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</si>
  <si>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</si>
  <si>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</si>
  <si>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</si>
  <si>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</si>
  <si>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</si>
  <si>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</si>
  <si>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</si>
  <si>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</si>
  <si>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</si>
  <si>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</si>
  <si>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</si>
  <si>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</si>
  <si>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</si>
  <si>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</si>
  <si>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</si>
  <si>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</si>
  <si>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</si>
  <si>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</si>
  <si>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</si>
  <si>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</si>
  <si>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</si>
  <si>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</si>
  <si>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</si>
  <si>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</si>
  <si>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</si>
  <si>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</si>
  <si>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</si>
  <si>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</si>
  <si>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</si>
  <si>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</si>
  <si>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</si>
  <si>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</si>
  <si>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</si>
  <si>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</si>
  <si>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</si>
  <si>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</si>
  <si>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</si>
  <si>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</si>
  <si>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</si>
  <si>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</si>
  <si>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</si>
  <si>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</si>
  <si>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</si>
  <si>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</si>
  <si>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</si>
  <si>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</si>
  <si>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</si>
  <si>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</si>
  <si>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</si>
  <si>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</si>
  <si>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</si>
  <si>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</si>
  <si>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</si>
  <si>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</si>
  <si>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</si>
  <si>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</si>
  <si>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</si>
  <si>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</si>
  <si>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</si>
  <si>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</si>
  <si>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</si>
  <si>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</si>
  <si>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</si>
  <si>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</si>
  <si>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</si>
  <si>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</si>
  <si>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</si>
  <si>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</si>
  <si>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</si>
  <si>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</si>
  <si>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</si>
  <si>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</si>
  <si>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</si>
  <si>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</si>
  <si>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</si>
  <si>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</si>
  <si>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</si>
  <si>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</si>
  <si>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</si>
  <si>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</si>
  <si>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</si>
  <si>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</si>
  <si>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</si>
  <si>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</si>
  <si>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</si>
  <si>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</si>
  <si>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</si>
  <si>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</si>
  <si>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</si>
  <si>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</si>
  <si>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</si>
  <si>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</si>
  <si>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</si>
  <si>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</si>
  <si>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</si>
  <si>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</si>
  <si>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</si>
  <si>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</si>
  <si>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</si>
  <si>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</si>
  <si>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</si>
  <si>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</si>
  <si>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</si>
  <si>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</si>
  <si>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</si>
  <si>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</si>
  <si>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</si>
  <si>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</si>
  <si>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</si>
  <si>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</si>
  <si>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</si>
  <si>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</si>
  <si>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</si>
  <si>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</si>
  <si>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</si>
  <si>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</si>
  <si>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</si>
  <si>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</si>
  <si>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</si>
  <si>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</si>
  <si>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</si>
  <si>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</si>
  <si>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</si>
  <si>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</si>
  <si>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</si>
  <si>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</si>
  <si>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</si>
  <si>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</si>
  <si>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</si>
  <si>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</si>
  <si>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</si>
  <si>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</si>
  <si>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</si>
  <si>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</si>
  <si>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</si>
  <si>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</si>
  <si>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</si>
  <si>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</si>
  <si>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</si>
  <si>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</si>
  <si>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</si>
  <si>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</si>
  <si>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</si>
  <si>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</si>
  <si>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</si>
  <si>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</si>
  <si>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</si>
  <si>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</si>
  <si>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</si>
  <si>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</si>
  <si>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</si>
  <si>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</si>
  <si>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</si>
  <si>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</si>
  <si>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</si>
  <si>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</si>
  <si>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</si>
  <si>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</si>
  <si>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</si>
  <si>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</si>
  <si>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</si>
  <si>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</si>
  <si>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</si>
  <si>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</si>
  <si>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</si>
  <si>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</si>
  <si>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</si>
  <si>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</si>
  <si>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</si>
  <si>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</si>
  <si>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</si>
  <si>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</si>
  <si>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</si>
  <si>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</si>
  <si>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</si>
  <si>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</si>
  <si>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</si>
  <si>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</si>
  <si>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</si>
  <si>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</si>
  <si>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</si>
  <si>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</si>
  <si>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</si>
  <si>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</si>
  <si>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</si>
  <si>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</si>
  <si>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</si>
  <si>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</si>
  <si>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</si>
  <si>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</si>
  <si>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</si>
  <si>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</si>
  <si>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</si>
  <si>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</si>
  <si>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</si>
  <si>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</si>
  <si>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</si>
  <si>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</si>
  <si>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</si>
  <si>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</si>
  <si>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</si>
  <si>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</si>
  <si>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</si>
  <si>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</si>
  <si>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</si>
  <si>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</si>
  <si>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</si>
  <si>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</si>
  <si>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</si>
  <si>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</si>
  <si>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</si>
  <si>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</si>
  <si>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</si>
  <si>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</si>
  <si>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</si>
  <si>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</si>
  <si>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</si>
  <si>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</si>
  <si>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</si>
  <si>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</si>
  <si>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</si>
  <si>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</si>
  <si>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</si>
  <si>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</si>
  <si>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</si>
  <si>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</si>
  <si>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</si>
  <si>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</si>
  <si>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</si>
  <si>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</si>
  <si>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</si>
  <si>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</si>
  <si>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</si>
  <si>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</si>
  <si>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</si>
  <si>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</si>
  <si>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</si>
  <si>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</si>
  <si>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</si>
  <si>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</si>
  <si>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</si>
  <si>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</si>
  <si>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</si>
  <si>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</si>
  <si>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</si>
  <si>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</si>
  <si>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</si>
  <si>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</si>
  <si>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</si>
  <si>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</si>
  <si>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</si>
  <si>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</si>
  <si>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</si>
  <si>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</si>
  <si>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</si>
  <si>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</si>
  <si>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</si>
  <si>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</si>
  <si>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</si>
  <si>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</si>
  <si>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</si>
  <si>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</si>
  <si>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</si>
  <si>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</si>
  <si>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</si>
  <si>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</si>
  <si>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</si>
  <si>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</si>
  <si>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</si>
  <si>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</si>
  <si>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</si>
  <si>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</si>
  <si>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</si>
  <si>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</si>
  <si>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</si>
  <si>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</si>
  <si>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</si>
  <si>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</si>
  <si>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</si>
  <si>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</si>
  <si>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</si>
  <si>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</si>
  <si>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</si>
  <si>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</si>
  <si>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</si>
  <si>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</si>
  <si>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</si>
  <si>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</si>
  <si>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</si>
  <si>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</si>
  <si>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</si>
  <si>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</si>
  <si>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</si>
  <si>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</si>
  <si>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</si>
  <si>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</si>
  <si>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</si>
  <si>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</si>
  <si>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</si>
  <si>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</si>
  <si>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</si>
  <si>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</si>
  <si>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</si>
  <si>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</si>
  <si>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</si>
  <si>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</si>
  <si>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</si>
  <si>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</si>
  <si>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</si>
  <si>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</si>
  <si>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</si>
  <si>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</si>
  <si>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</si>
  <si>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</si>
  <si>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</si>
  <si>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</si>
  <si>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</si>
  <si>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</si>
  <si>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</si>
  <si>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</si>
  <si>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</si>
  <si>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</si>
  <si>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</si>
  <si>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</si>
  <si>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</si>
  <si>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</si>
  <si>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</si>
  <si>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</si>
  <si>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</si>
  <si>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</si>
  <si>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</si>
  <si>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</si>
  <si>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</si>
  <si>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</si>
  <si>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</si>
  <si>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</si>
  <si>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</si>
  <si>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</si>
  <si>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</si>
  <si>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</si>
  <si>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</si>
  <si>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</si>
  <si>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</si>
  <si>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</si>
  <si>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</si>
  <si>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</si>
  <si>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</si>
  <si>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</si>
  <si>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</si>
  <si>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</si>
  <si>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</si>
  <si>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</si>
  <si>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</si>
  <si>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</si>
  <si>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</si>
  <si>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</si>
  <si>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</si>
  <si>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</si>
  <si>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</si>
  <si>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</si>
  <si>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</si>
  <si>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</si>
  <si>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</si>
  <si>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</si>
  <si>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</si>
  <si>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</si>
  <si>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</si>
  <si>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</si>
  <si>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</si>
  <si>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</si>
  <si>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</si>
  <si>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</si>
  <si>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</si>
  <si>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</si>
  <si>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</si>
  <si>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</si>
  <si>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</si>
  <si>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</si>
  <si>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</si>
  <si>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</si>
  <si>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</si>
  <si>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</si>
  <si>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</si>
  <si>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</si>
  <si>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</si>
  <si>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</si>
  <si>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</si>
  <si>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</si>
  <si>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</si>
  <si>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</si>
  <si>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</si>
  <si>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</si>
  <si>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</si>
  <si>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</si>
  <si>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</si>
  <si>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</si>
  <si>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</si>
  <si>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</si>
  <si>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</si>
  <si>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</si>
  <si>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</si>
  <si>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</si>
  <si>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</si>
  <si>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</si>
  <si>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</si>
  <si>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</si>
  <si>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</si>
  <si>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</si>
  <si>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</si>
  <si>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</si>
  <si>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</si>
  <si>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</si>
  <si>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</si>
  <si>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</si>
  <si>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</si>
  <si>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</si>
  <si>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</si>
  <si>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</si>
  <si>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</si>
  <si>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</si>
  <si>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</si>
  <si>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</si>
  <si>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</si>
  <si>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</si>
  <si>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</si>
  <si>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</si>
  <si>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</si>
  <si>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</si>
  <si>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</si>
  <si>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</si>
  <si>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</si>
  <si>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</si>
  <si>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</si>
  <si>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</si>
  <si>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</si>
  <si>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</si>
  <si>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</si>
  <si>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</si>
  <si>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</si>
  <si>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</si>
  <si>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</si>
  <si>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</si>
  <si>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</si>
  <si>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</si>
  <si>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</si>
  <si>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</si>
  <si>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</si>
  <si>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</si>
  <si>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</si>
  <si>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</si>
  <si>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</si>
  <si>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</si>
  <si>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</si>
  <si>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</si>
  <si>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</si>
  <si>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</si>
  <si>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</si>
  <si>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</si>
  <si>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</si>
  <si>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</si>
  <si>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</si>
  <si>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</si>
  <si>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</si>
  <si>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</si>
  <si>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</si>
  <si>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</si>
  <si>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</si>
  <si>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</si>
  <si>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</si>
  <si>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</si>
  <si>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</si>
  <si>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</si>
  <si>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</si>
  <si>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</si>
  <si>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</si>
  <si>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</si>
  <si>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</si>
  <si>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</si>
  <si>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</si>
  <si>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</si>
  <si>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</si>
  <si>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</si>
  <si>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</si>
  <si>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</si>
  <si>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</si>
  <si>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</si>
  <si>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</si>
  <si>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</si>
  <si>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</si>
  <si>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</si>
  <si>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</si>
  <si>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</si>
  <si>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</si>
  <si>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</si>
  <si>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</si>
  <si>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</si>
  <si>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</si>
  <si>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</si>
  <si>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</si>
  <si>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</si>
  <si>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</si>
  <si>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</si>
  <si>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</si>
  <si>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</si>
  <si>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</si>
  <si>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</si>
  <si>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</si>
  <si>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</si>
  <si>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</si>
  <si>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</si>
  <si>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</si>
  <si>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</si>
  <si>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</si>
  <si>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</si>
  <si>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</si>
  <si>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</si>
  <si>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</si>
  <si>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</si>
  <si>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</si>
  <si>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</si>
  <si>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</si>
  <si>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</si>
  <si>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</si>
  <si>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</si>
  <si>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</si>
  <si>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</si>
  <si>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</si>
  <si>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</si>
  <si>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</si>
  <si>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</si>
  <si>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</si>
  <si>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</si>
  <si>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</si>
  <si>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</si>
  <si>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</si>
  <si>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</si>
  <si>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</si>
  <si>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</si>
  <si>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</si>
  <si>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Banco Santander Totta, SA</t>
  </si>
  <si>
    <t>Banco Santander Totta, S.A.</t>
  </si>
  <si>
    <t>https://www.santander.pt/institucional/investor-relations/santander-totta-sa/emissao-de-divida</t>
  </si>
  <si>
    <t>Yes</t>
  </si>
  <si>
    <t>https://www.coveredbondlabel.com/issuer/95/</t>
  </si>
  <si>
    <t>Historically observed</t>
  </si>
  <si>
    <t>intra-group</t>
  </si>
  <si>
    <t>N</t>
  </si>
  <si>
    <t>NA</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</si>
  <si>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</si>
  <si>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</si>
  <si>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</si>
  <si>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</si>
  <si>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</si>
  <si>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</si>
  <si>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</si>
  <si>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</si>
  <si>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</si>
  <si>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</si>
  <si>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</si>
  <si>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</si>
  <si>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</si>
  <si>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</si>
  <si>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</si>
  <si>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</si>
  <si>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</si>
  <si>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</si>
  <si>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</si>
  <si>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</si>
  <si>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</si>
  <si>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</si>
  <si>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</si>
  <si>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</si>
  <si>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</si>
  <si>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</si>
  <si>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</si>
  <si>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</si>
  <si>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</si>
  <si>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</si>
  <si>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</si>
  <si>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</si>
  <si>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</si>
  <si>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PricewaterhouseCoopers &amp; Associados, Sociedade de Revisores Oficiais de Contas, Lda</t>
  </si>
  <si>
    <t>-</t>
  </si>
  <si>
    <t>549300URJH9VSI58CS32</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</si>
  <si>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</si>
  <si>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</si>
  <si>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</si>
  <si>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</si>
  <si>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</si>
  <si>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</si>
  <si>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</si>
  <si>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</si>
  <si>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</si>
  <si>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</si>
  <si>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</si>
  <si>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</si>
  <si>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</si>
  <si>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</si>
  <si>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Aa2</t>
  </si>
  <si>
    <t>n/a</t>
  </si>
  <si>
    <t>A+</t>
  </si>
  <si>
    <t>Baa2</t>
  </si>
  <si>
    <t>BBB</t>
  </si>
  <si>
    <t>BBB+</t>
  </si>
  <si>
    <t>A</t>
  </si>
  <si>
    <t>P-2</t>
  </si>
  <si>
    <t>A-2</t>
  </si>
  <si>
    <t>F2</t>
  </si>
  <si>
    <t>R-1 (low)</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</si>
  <si>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</si>
  <si>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</si>
  <si>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</si>
  <si>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</si>
  <si>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</si>
  <si>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</si>
  <si>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</si>
  <si>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</si>
  <si>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</si>
  <si>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</si>
  <si>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Fixed</t>
  </si>
  <si>
    <t xml:space="preserve">  Private Placements Covered Bonds Issues</t>
  </si>
  <si>
    <t>Covered Bond 17 (PTBSRDOE0029)</t>
  </si>
  <si>
    <t>Covered Bond 18 (PTBSRFOE0019)</t>
  </si>
  <si>
    <t>Covered Bond 20 (PTBSRKOM0020)</t>
  </si>
  <si>
    <t>Covered Bond 21 (PTBSRHOE0025)</t>
  </si>
  <si>
    <t>Covered Bond 24 (PTBSRGOM0034)</t>
  </si>
  <si>
    <t>Covered Bond 25 (PTBSRMOM0028)</t>
  </si>
  <si>
    <t>Covered Bond 26 (PTBSRNOM0019)</t>
  </si>
  <si>
    <t>Covered Bond 27 (PTBSRCOM0038)</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</si>
  <si>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</si>
  <si>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</si>
  <si>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</si>
  <si>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</si>
  <si>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</si>
  <si>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</si>
  <si>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</si>
  <si>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</si>
  <si>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</si>
  <si>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</si>
  <si>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</si>
  <si>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</si>
  <si>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</si>
  <si>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</si>
  <si>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</si>
  <si>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</si>
  <si>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</si>
  <si>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</si>
  <si>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</si>
  <si>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</si>
  <si>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</si>
  <si>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</si>
  <si>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</si>
  <si>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</si>
  <si>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</si>
  <si>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</si>
  <si>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</si>
  <si>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</si>
  <si>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</si>
  <si>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</si>
  <si>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</si>
  <si>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</si>
  <si>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</si>
  <si>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</si>
  <si>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</si>
  <si>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</si>
  <si>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</si>
  <si>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</si>
  <si>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</si>
  <si>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</si>
  <si>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</si>
  <si>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</si>
  <si>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</si>
  <si>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</si>
  <si>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</si>
  <si>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</si>
  <si>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</si>
  <si>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</si>
  <si>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</si>
  <si>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</si>
  <si>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</si>
  <si>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</si>
  <si>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</si>
  <si>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</si>
  <si>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</si>
  <si>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</si>
  <si>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</si>
  <si>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</si>
  <si>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</si>
  <si>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</si>
  <si>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</si>
  <si>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</si>
  <si>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</si>
  <si>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</si>
  <si>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</si>
  <si>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</si>
  <si>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</si>
  <si>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</si>
  <si>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</si>
  <si>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</si>
  <si>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</si>
  <si>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</si>
  <si>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</si>
  <si>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</si>
  <si>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</si>
  <si>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</si>
  <si>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</si>
  <si>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</si>
  <si>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</si>
  <si>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</si>
  <si>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</si>
  <si>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</si>
  <si>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</si>
  <si>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</si>
  <si>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</si>
  <si>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</si>
  <si>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</si>
  <si>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</si>
  <si>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</si>
  <si>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</si>
  <si>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</si>
  <si>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</si>
  <si>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</si>
  <si>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</si>
  <si>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</si>
  <si>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</si>
  <si>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</si>
  <si>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</si>
  <si>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</si>
  <si>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</si>
  <si>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</si>
  <si>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</si>
  <si>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</si>
  <si>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</si>
  <si>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</si>
  <si>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</si>
  <si>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</si>
  <si>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</si>
  <si>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</si>
  <si>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</si>
  <si>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</si>
  <si>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</si>
  <si>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</si>
  <si>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</si>
  <si>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</si>
  <si>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</si>
  <si>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</si>
  <si>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</si>
  <si>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</si>
  <si>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</si>
  <si>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</si>
  <si>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</si>
  <si>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</si>
  <si>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</si>
  <si>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</si>
  <si>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</si>
  <si>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</si>
  <si>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</si>
  <si>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</si>
  <si>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</si>
  <si>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</si>
  <si>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</si>
  <si>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</si>
  <si>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</si>
  <si>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</si>
  <si>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</si>
  <si>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</si>
  <si>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</si>
  <si>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</si>
  <si>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</si>
  <si>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</si>
  <si>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</si>
  <si>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</si>
  <si>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</si>
  <si>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</si>
  <si>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</si>
  <si>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</si>
  <si>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</si>
  <si>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</si>
  <si>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</si>
  <si>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</si>
  <si>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</si>
  <si>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</si>
  <si>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</si>
  <si>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</si>
  <si>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</si>
  <si>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</si>
  <si>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</si>
  <si>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</si>
  <si>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</si>
  <si>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</si>
  <si>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</si>
  <si>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</si>
  <si>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</si>
  <si>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</si>
  <si>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</si>
  <si>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</si>
  <si>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BONDHOLDERS, S.L.</t>
  </si>
  <si>
    <t>959800WU2L0XTAZWXA65</t>
  </si>
  <si>
    <t>Reporting Date: 30/09/22</t>
  </si>
  <si>
    <t>Cut-off Date: 30/09/22</t>
  </si>
  <si>
    <t>AA</t>
  </si>
  <si>
    <t>A (Low)</t>
  </si>
  <si>
    <t>P2</t>
  </si>
  <si>
    <t>R-1(low)</t>
  </si>
  <si>
    <t>Covered Bond 22(PTBSRIOE0024)</t>
  </si>
  <si>
    <t>Covered Bond 23(PTBSRJOM0023)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</si>
</sst>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yyyy;@"/>
    <numFmt numFmtId="169" formatCode="_-* #,##0.00\ _€_-;\-* #,##0.00\ _€_-;_-* &quot;-&quot;??\ _€_-;_-@_-"/>
    <numFmt numFmtId="170" formatCode="yyyy/mm/dd"/>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9" fontId="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50" fillId="0" borderId="0" applyNumberFormat="0" applyFill="0" applyBorder="0" applyAlignment="0" applyProtection="0">
      <alignment vertical="top"/>
      <protection locked="0"/>
    </xf>
    <xf numFmtId="0" fontId="52" fillId="0" borderId="0"/>
  </cellStyleXfs>
  <cellXfs count="40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14" fontId="34"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xf numFmtId="0" fontId="34" fillId="0" borderId="0" xfId="0" applyFont="1" applyAlignment="1" applyProtection="1">
      <alignment horizontal="center" vertical="center" wrapText="1"/>
    </xf>
    <xf numFmtId="0" fontId="35" fillId="0" borderId="0" xfId="2" applyFont="1" applyFill="1" applyBorder="1" applyAlignment="1" applyProtection="1">
      <alignment horizontal="center" vertical="center" wrapText="1"/>
    </xf>
    <xf numFmtId="4" fontId="3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167" fontId="34"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6"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0" fontId="37" fillId="4" borderId="0" xfId="0" applyFont="1" applyFill="1"/>
    <xf numFmtId="0" fontId="38" fillId="4" borderId="0" xfId="0" applyFont="1" applyFill="1" applyAlignment="1">
      <alignment horizontal="right" vertical="center"/>
    </xf>
    <xf numFmtId="0" fontId="37" fillId="0" borderId="0" xfId="0" applyFont="1"/>
    <xf numFmtId="0" fontId="38" fillId="0" borderId="0" xfId="0" applyFont="1" applyAlignment="1">
      <alignment horizontal="center" vertical="center"/>
    </xf>
    <xf numFmtId="0" fontId="37" fillId="4" borderId="14" xfId="0" applyFont="1" applyFill="1" applyBorder="1"/>
    <xf numFmtId="0" fontId="38" fillId="4" borderId="14" xfId="0" applyFont="1" applyFill="1" applyBorder="1" applyAlignment="1">
      <alignment horizontal="right" vertical="center"/>
    </xf>
    <xf numFmtId="0" fontId="38" fillId="0" borderId="14" xfId="0" applyFont="1" applyBorder="1" applyAlignment="1">
      <alignment horizontal="center" vertical="center"/>
    </xf>
    <xf numFmtId="0" fontId="40" fillId="8" borderId="15" xfId="0" applyFont="1" applyFill="1" applyBorder="1" applyAlignment="1">
      <alignment vertical="center"/>
    </xf>
    <xf numFmtId="0" fontId="40" fillId="4" borderId="18" xfId="0" applyFont="1" applyFill="1" applyBorder="1" applyAlignment="1">
      <alignment vertical="center"/>
    </xf>
    <xf numFmtId="0" fontId="39" fillId="0" borderId="0" xfId="0" applyFont="1" applyAlignment="1">
      <alignment horizontal="center" vertical="center"/>
    </xf>
    <xf numFmtId="0" fontId="38" fillId="4" borderId="0" xfId="0" applyFont="1" applyFill="1" applyAlignment="1">
      <alignment vertical="center"/>
    </xf>
    <xf numFmtId="0" fontId="37" fillId="0" borderId="0" xfId="0" applyFont="1" applyAlignment="1">
      <alignment horizontal="center" vertical="center"/>
    </xf>
    <xf numFmtId="0" fontId="37" fillId="9" borderId="0" xfId="0" applyFont="1" applyFill="1"/>
    <xf numFmtId="0" fontId="38" fillId="4" borderId="19" xfId="0" applyFont="1" applyFill="1" applyBorder="1" applyAlignment="1">
      <alignment vertical="center"/>
    </xf>
    <xf numFmtId="0" fontId="38" fillId="0" borderId="19" xfId="0" applyFont="1" applyBorder="1" applyAlignment="1">
      <alignment horizontal="center" vertical="center"/>
    </xf>
    <xf numFmtId="0" fontId="41" fillId="9" borderId="0" xfId="0" applyFont="1" applyFill="1" applyAlignment="1">
      <alignment vertical="center"/>
    </xf>
    <xf numFmtId="4" fontId="37" fillId="9" borderId="0" xfId="0" applyNumberFormat="1" applyFont="1" applyFill="1"/>
    <xf numFmtId="0" fontId="40" fillId="8" borderId="18" xfId="0" applyFont="1" applyFill="1" applyBorder="1" applyAlignment="1">
      <alignment horizontal="center" vertical="center"/>
    </xf>
    <xf numFmtId="0" fontId="40" fillId="8" borderId="20" xfId="0" applyFont="1" applyFill="1" applyBorder="1" applyAlignment="1">
      <alignment horizontal="center" vertical="center"/>
    </xf>
    <xf numFmtId="0" fontId="40" fillId="8" borderId="21" xfId="0" applyFont="1" applyFill="1" applyBorder="1" applyAlignment="1">
      <alignment horizontal="center" vertical="center"/>
    </xf>
    <xf numFmtId="0" fontId="39" fillId="0" borderId="0" xfId="0" applyFont="1" applyAlignment="1">
      <alignment vertical="center"/>
    </xf>
    <xf numFmtId="0" fontId="39" fillId="0" borderId="18" xfId="0" applyFont="1" applyBorder="1" applyAlignment="1">
      <alignment horizontal="right" vertical="center"/>
    </xf>
    <xf numFmtId="2" fontId="42" fillId="0" borderId="0" xfId="0" applyNumberFormat="1" applyFont="1" applyAlignment="1">
      <alignment horizontal="right" vertical="center"/>
    </xf>
    <xf numFmtId="4" fontId="39" fillId="0" borderId="0" xfId="0" applyNumberFormat="1" applyFont="1" applyAlignment="1">
      <alignment vertical="center"/>
    </xf>
    <xf numFmtId="2" fontId="39" fillId="0" borderId="0" xfId="0" applyNumberFormat="1" applyFont="1" applyAlignment="1">
      <alignment horizontal="right" vertical="center"/>
    </xf>
    <xf numFmtId="0" fontId="39" fillId="0" borderId="0" xfId="0" applyFont="1" applyAlignment="1">
      <alignment horizontal="left" vertical="center"/>
    </xf>
    <xf numFmtId="14" fontId="43" fillId="0" borderId="0" xfId="0" quotePrefix="1" applyNumberFormat="1" applyFont="1" applyAlignment="1">
      <alignment horizontal="center" vertical="center"/>
    </xf>
    <xf numFmtId="169" fontId="43" fillId="0" borderId="0" xfId="9" quotePrefix="1" applyFont="1" applyFill="1" applyBorder="1" applyAlignment="1">
      <alignment horizontal="center" vertical="center"/>
    </xf>
    <xf numFmtId="0" fontId="38" fillId="0" borderId="0" xfId="0" applyFont="1" applyAlignment="1">
      <alignment horizontal="left" vertical="center" indent="1"/>
    </xf>
    <xf numFmtId="14" fontId="38" fillId="0" borderId="0" xfId="0" quotePrefix="1" applyNumberFormat="1" applyFont="1" applyAlignment="1">
      <alignment horizontal="center" vertical="center"/>
    </xf>
    <xf numFmtId="2" fontId="44" fillId="0" borderId="0" xfId="0" applyNumberFormat="1" applyFont="1" applyAlignment="1">
      <alignment horizontal="right" vertical="center"/>
    </xf>
    <xf numFmtId="2" fontId="38" fillId="0" borderId="0" xfId="0" applyNumberFormat="1" applyFont="1" applyAlignment="1">
      <alignment horizontal="right" vertical="center"/>
    </xf>
    <xf numFmtId="4" fontId="38" fillId="0" borderId="0" xfId="0" applyNumberFormat="1" applyFont="1" applyAlignment="1">
      <alignment vertical="center"/>
    </xf>
    <xf numFmtId="0" fontId="39" fillId="0" borderId="22" xfId="0" applyFont="1" applyBorder="1" applyAlignment="1">
      <alignment horizontal="left" vertical="center" indent="1"/>
    </xf>
    <xf numFmtId="14" fontId="43" fillId="0" borderId="22" xfId="0" quotePrefix="1" applyNumberFormat="1" applyFont="1" applyBorder="1" applyAlignment="1">
      <alignment horizontal="center" vertical="center"/>
    </xf>
    <xf numFmtId="14" fontId="38" fillId="0" borderId="22" xfId="0" quotePrefix="1" applyNumberFormat="1" applyFont="1" applyBorder="1" applyAlignment="1">
      <alignment horizontal="center" vertical="center"/>
    </xf>
    <xf numFmtId="2" fontId="38" fillId="0" borderId="22" xfId="0" applyNumberFormat="1" applyFont="1" applyBorder="1" applyAlignment="1">
      <alignment horizontal="right" vertical="center"/>
    </xf>
    <xf numFmtId="2" fontId="39" fillId="0" borderId="22" xfId="0" applyNumberFormat="1" applyFont="1" applyBorder="1" applyAlignment="1">
      <alignment horizontal="right" vertical="center"/>
    </xf>
    <xf numFmtId="0" fontId="40" fillId="8" borderId="16" xfId="0" applyFont="1" applyFill="1" applyBorder="1" applyAlignment="1">
      <alignment vertical="center"/>
    </xf>
    <xf numFmtId="4" fontId="39" fillId="0" borderId="18" xfId="0" applyNumberFormat="1" applyFont="1" applyBorder="1" applyAlignment="1">
      <alignment vertical="center"/>
    </xf>
    <xf numFmtId="9" fontId="37" fillId="0" borderId="0" xfId="1" applyFont="1" applyFill="1" applyBorder="1" applyAlignment="1"/>
    <xf numFmtId="10" fontId="38" fillId="0" borderId="0" xfId="10" applyNumberFormat="1" applyFont="1" applyFill="1" applyBorder="1" applyAlignment="1">
      <alignment horizontal="right" vertical="center"/>
    </xf>
    <xf numFmtId="0" fontId="39" fillId="0" borderId="19" xfId="0" applyFont="1" applyBorder="1" applyAlignment="1">
      <alignment horizontal="left" vertical="center"/>
    </xf>
    <xf numFmtId="10" fontId="39" fillId="0" borderId="19" xfId="10" applyNumberFormat="1" applyFont="1" applyFill="1" applyBorder="1" applyAlignment="1">
      <alignment horizontal="right" vertical="center"/>
    </xf>
    <xf numFmtId="0" fontId="39" fillId="9" borderId="19" xfId="0" applyFont="1" applyFill="1" applyBorder="1" applyAlignment="1">
      <alignment horizontal="left" vertical="center"/>
    </xf>
    <xf numFmtId="0" fontId="38" fillId="9" borderId="0" xfId="0" applyFont="1" applyFill="1"/>
    <xf numFmtId="0" fontId="41" fillId="0" borderId="23" xfId="0" applyFont="1" applyBorder="1" applyAlignment="1">
      <alignment vertical="center"/>
    </xf>
    <xf numFmtId="0" fontId="37" fillId="9" borderId="23" xfId="0" applyFont="1" applyFill="1" applyBorder="1"/>
    <xf numFmtId="0" fontId="40" fillId="8" borderId="14" xfId="0" applyFont="1" applyFill="1" applyBorder="1" applyAlignment="1">
      <alignment vertical="center"/>
    </xf>
    <xf numFmtId="4" fontId="38" fillId="0" borderId="0" xfId="10" applyNumberFormat="1" applyFont="1" applyFill="1" applyBorder="1" applyAlignment="1">
      <alignment horizontal="right" vertical="center"/>
    </xf>
    <xf numFmtId="4" fontId="46" fillId="0" borderId="0" xfId="0" applyNumberFormat="1" applyFont="1" applyAlignment="1">
      <alignment horizontal="right" vertical="center"/>
    </xf>
    <xf numFmtId="4" fontId="37" fillId="0" borderId="0" xfId="0" applyNumberFormat="1" applyFont="1"/>
    <xf numFmtId="10" fontId="38" fillId="0" borderId="0" xfId="10" applyNumberFormat="1" applyFont="1" applyFill="1" applyAlignment="1">
      <alignment horizontal="right" vertical="center"/>
    </xf>
    <xf numFmtId="4" fontId="38" fillId="0" borderId="0" xfId="11" applyNumberFormat="1" applyFont="1" applyAlignment="1">
      <alignment horizontal="right" vertical="center"/>
    </xf>
    <xf numFmtId="3" fontId="47" fillId="0" borderId="19" xfId="0" applyNumberFormat="1" applyFont="1" applyBorder="1" applyAlignment="1">
      <alignment horizontal="right" vertical="center"/>
    </xf>
    <xf numFmtId="0" fontId="37" fillId="0" borderId="19" xfId="0" applyFont="1" applyBorder="1"/>
    <xf numFmtId="4" fontId="38" fillId="0" borderId="19" xfId="0" applyNumberFormat="1" applyFont="1" applyBorder="1" applyAlignment="1">
      <alignment horizontal="right" vertical="center"/>
    </xf>
    <xf numFmtId="2" fontId="38" fillId="0" borderId="0" xfId="11" applyNumberFormat="1" applyFont="1" applyAlignment="1">
      <alignment horizontal="right" vertical="center"/>
    </xf>
    <xf numFmtId="2" fontId="47" fillId="0" borderId="0" xfId="0" applyNumberFormat="1" applyFont="1" applyAlignment="1">
      <alignment horizontal="right" vertical="center"/>
    </xf>
    <xf numFmtId="4" fontId="48" fillId="0" borderId="19" xfId="0" applyNumberFormat="1" applyFont="1" applyBorder="1" applyAlignment="1">
      <alignment horizontal="right" vertical="center"/>
    </xf>
    <xf numFmtId="0" fontId="37" fillId="9" borderId="19" xfId="0" applyFont="1" applyFill="1" applyBorder="1"/>
    <xf numFmtId="0" fontId="39" fillId="0" borderId="19" xfId="0" applyFont="1" applyBorder="1" applyAlignment="1">
      <alignment horizontal="right" vertical="center"/>
    </xf>
    <xf numFmtId="0" fontId="39" fillId="9" borderId="18" xfId="0" applyFont="1" applyFill="1" applyBorder="1" applyAlignment="1">
      <alignment vertical="center"/>
    </xf>
    <xf numFmtId="0" fontId="37" fillId="9" borderId="18" xfId="0" applyFont="1" applyFill="1" applyBorder="1"/>
    <xf numFmtId="0" fontId="38" fillId="9" borderId="18" xfId="0" applyFont="1" applyFill="1" applyBorder="1" applyAlignment="1">
      <alignment horizontal="center" vertical="center"/>
    </xf>
    <xf numFmtId="4" fontId="44" fillId="0" borderId="0" xfId="0" applyNumberFormat="1" applyFont="1" applyAlignment="1">
      <alignment horizontal="right" vertical="center"/>
    </xf>
    <xf numFmtId="10" fontId="44" fillId="0" borderId="0" xfId="10" applyNumberFormat="1" applyFont="1" applyFill="1" applyBorder="1" applyAlignment="1">
      <alignment horizontal="right" vertical="center"/>
    </xf>
    <xf numFmtId="10" fontId="44" fillId="0" borderId="0" xfId="0" applyNumberFormat="1" applyFont="1" applyAlignment="1">
      <alignment horizontal="right" vertical="center"/>
    </xf>
    <xf numFmtId="0" fontId="38" fillId="4" borderId="0" xfId="0" applyFont="1" applyFill="1"/>
    <xf numFmtId="0" fontId="38" fillId="4" borderId="19" xfId="0" applyFont="1" applyFill="1" applyBorder="1" applyAlignment="1">
      <alignment horizontal="center" vertical="center"/>
    </xf>
    <xf numFmtId="170" fontId="38" fillId="0" borderId="19" xfId="0" quotePrefix="1" applyNumberFormat="1" applyFont="1" applyBorder="1" applyAlignment="1">
      <alignment horizontal="right" vertical="center"/>
    </xf>
    <xf numFmtId="0" fontId="39" fillId="0" borderId="24" xfId="0" applyFont="1" applyBorder="1" applyAlignment="1">
      <alignment vertical="center"/>
    </xf>
    <xf numFmtId="0" fontId="39" fillId="10" borderId="24" xfId="0" applyFont="1" applyFill="1" applyBorder="1" applyAlignment="1">
      <alignment vertical="center"/>
    </xf>
    <xf numFmtId="0" fontId="39" fillId="10" borderId="23" xfId="0" applyFont="1" applyFill="1" applyBorder="1" applyAlignment="1">
      <alignment vertical="center"/>
    </xf>
    <xf numFmtId="0" fontId="39" fillId="10" borderId="24" xfId="0" applyFont="1" applyFill="1" applyBorder="1" applyAlignment="1">
      <alignment horizontal="center" vertical="center"/>
    </xf>
    <xf numFmtId="3" fontId="38" fillId="0" borderId="0" xfId="0" applyNumberFormat="1" applyFont="1" applyAlignment="1">
      <alignment vertical="center"/>
    </xf>
    <xf numFmtId="0" fontId="38" fillId="0" borderId="19" xfId="0" applyFont="1" applyBorder="1" applyAlignment="1">
      <alignment vertical="center"/>
    </xf>
    <xf numFmtId="0" fontId="38" fillId="9" borderId="19" xfId="0" applyFont="1" applyFill="1" applyBorder="1"/>
    <xf numFmtId="3" fontId="38" fillId="0" borderId="19" xfId="0" applyNumberFormat="1" applyFont="1" applyBorder="1" applyAlignment="1">
      <alignment vertical="center"/>
    </xf>
    <xf numFmtId="10" fontId="38" fillId="0" borderId="19" xfId="10" applyNumberFormat="1" applyFont="1" applyFill="1" applyBorder="1" applyAlignment="1">
      <alignment horizontal="right" vertical="center"/>
    </xf>
    <xf numFmtId="0" fontId="39" fillId="0" borderId="23" xfId="0" applyFont="1" applyBorder="1" applyAlignment="1">
      <alignment vertical="center"/>
    </xf>
    <xf numFmtId="0" fontId="39" fillId="0" borderId="24" xfId="0" applyFont="1" applyBorder="1" applyAlignment="1">
      <alignment horizontal="center" vertical="center"/>
    </xf>
    <xf numFmtId="0" fontId="39" fillId="4" borderId="0" xfId="0" applyFont="1" applyFill="1" applyAlignment="1">
      <alignment vertical="center"/>
    </xf>
    <xf numFmtId="0" fontId="39" fillId="4" borderId="0" xfId="0" applyFont="1" applyFill="1" applyAlignment="1">
      <alignment horizontal="center" vertical="center"/>
    </xf>
    <xf numFmtId="10" fontId="38" fillId="4" borderId="0" xfId="10" applyNumberFormat="1" applyFont="1" applyFill="1" applyBorder="1" applyAlignment="1">
      <alignment horizontal="right" vertical="center"/>
    </xf>
    <xf numFmtId="0" fontId="39" fillId="10" borderId="0" xfId="0" applyFont="1" applyFill="1" applyAlignment="1">
      <alignment horizontal="center" vertical="center"/>
    </xf>
    <xf numFmtId="10" fontId="37" fillId="0" borderId="0" xfId="0" applyNumberFormat="1" applyFont="1"/>
    <xf numFmtId="10" fontId="37" fillId="0" borderId="19" xfId="0" applyNumberFormat="1" applyFont="1" applyBorder="1"/>
    <xf numFmtId="0" fontId="39" fillId="9" borderId="0" xfId="0" applyFont="1" applyFill="1" applyAlignment="1">
      <alignment vertical="center"/>
    </xf>
    <xf numFmtId="10" fontId="37" fillId="4" borderId="0" xfId="0" applyNumberFormat="1" applyFont="1" applyFill="1"/>
    <xf numFmtId="10" fontId="38" fillId="4" borderId="19" xfId="0" applyNumberFormat="1" applyFont="1" applyFill="1" applyBorder="1" applyAlignment="1">
      <alignment vertical="center"/>
    </xf>
    <xf numFmtId="10" fontId="38" fillId="4" borderId="0" xfId="0" applyNumberFormat="1" applyFont="1" applyFill="1" applyAlignment="1">
      <alignment vertical="center"/>
    </xf>
    <xf numFmtId="10" fontId="39" fillId="0" borderId="0" xfId="10" applyNumberFormat="1" applyFont="1" applyFill="1" applyAlignment="1">
      <alignment vertical="center"/>
    </xf>
    <xf numFmtId="3" fontId="39" fillId="0" borderId="0" xfId="0" applyNumberFormat="1" applyFont="1" applyAlignment="1">
      <alignment vertical="center"/>
    </xf>
    <xf numFmtId="10" fontId="39" fillId="0" borderId="0" xfId="10" applyNumberFormat="1" applyFont="1" applyFill="1" applyAlignment="1">
      <alignment horizontal="right" vertical="center"/>
    </xf>
    <xf numFmtId="0" fontId="39" fillId="4" borderId="19" xfId="0" applyFont="1" applyFill="1" applyBorder="1" applyAlignment="1">
      <alignment vertical="center"/>
    </xf>
    <xf numFmtId="3" fontId="39" fillId="0" borderId="19" xfId="0" applyNumberFormat="1" applyFont="1" applyBorder="1" applyAlignment="1">
      <alignment vertical="center"/>
    </xf>
    <xf numFmtId="0" fontId="38" fillId="0" borderId="0" xfId="10" applyNumberFormat="1" applyFont="1" applyFill="1" applyBorder="1" applyAlignment="1">
      <alignment horizontal="right" vertical="center"/>
    </xf>
    <xf numFmtId="0" fontId="38" fillId="0" borderId="19" xfId="10" applyNumberFormat="1" applyFont="1" applyFill="1" applyBorder="1" applyAlignment="1">
      <alignment horizontal="right" vertical="center"/>
    </xf>
    <xf numFmtId="0" fontId="39" fillId="0" borderId="24" xfId="0" applyFont="1" applyBorder="1" applyAlignment="1">
      <alignment horizontal="left" vertical="center"/>
    </xf>
    <xf numFmtId="0" fontId="48" fillId="0" borderId="24" xfId="0" applyFont="1" applyBorder="1" applyAlignment="1">
      <alignment horizontal="left" vertical="center"/>
    </xf>
    <xf numFmtId="0" fontId="48" fillId="0" borderId="24" xfId="0" applyFont="1" applyBorder="1" applyAlignment="1">
      <alignment horizontal="center" vertical="center"/>
    </xf>
    <xf numFmtId="0" fontId="48" fillId="0" borderId="24" xfId="0" applyFont="1" applyBorder="1" applyAlignment="1">
      <alignment vertical="center"/>
    </xf>
    <xf numFmtId="0" fontId="47" fillId="0" borderId="0" xfId="12" applyFont="1" applyAlignment="1"/>
    <xf numFmtId="0" fontId="47" fillId="0" borderId="0" xfId="11" applyFont="1" applyAlignment="1">
      <alignment horizontal="left" vertical="center"/>
    </xf>
    <xf numFmtId="0" fontId="47" fillId="0" borderId="0" xfId="11" applyFont="1" applyAlignment="1">
      <alignment horizontal="center" vertical="center"/>
    </xf>
    <xf numFmtId="49" fontId="38" fillId="0" borderId="0" xfId="10" quotePrefix="1" applyNumberFormat="1" applyFont="1" applyFill="1" applyBorder="1" applyAlignment="1">
      <alignment horizontal="right" vertical="center"/>
    </xf>
    <xf numFmtId="3" fontId="38" fillId="0" borderId="0" xfId="10" applyNumberFormat="1" applyFont="1" applyFill="1" applyBorder="1" applyAlignment="1">
      <alignment horizontal="right" vertical="center"/>
    </xf>
    <xf numFmtId="49" fontId="38" fillId="4" borderId="0" xfId="10" quotePrefix="1" applyNumberFormat="1" applyFont="1" applyFill="1" applyBorder="1" applyAlignment="1">
      <alignment horizontal="right" vertical="center"/>
    </xf>
    <xf numFmtId="3" fontId="38" fillId="4" borderId="0" xfId="10" applyNumberFormat="1" applyFont="1" applyFill="1" applyBorder="1" applyAlignment="1">
      <alignment horizontal="right" vertical="center"/>
    </xf>
    <xf numFmtId="0" fontId="47" fillId="0" borderId="0" xfId="0" applyFont="1" applyAlignment="1">
      <alignment vertical="center"/>
    </xf>
    <xf numFmtId="10" fontId="47" fillId="0" borderId="0" xfId="10" applyNumberFormat="1" applyFont="1" applyFill="1" applyBorder="1" applyAlignment="1">
      <alignment horizontal="right" vertical="center"/>
    </xf>
    <xf numFmtId="0" fontId="38" fillId="4" borderId="19" xfId="0" applyFont="1" applyFill="1" applyBorder="1" applyAlignment="1">
      <alignment horizontal="left" vertical="center"/>
    </xf>
    <xf numFmtId="10" fontId="38" fillId="4" borderId="19" xfId="10" applyNumberFormat="1" applyFont="1" applyFill="1" applyBorder="1" applyAlignment="1">
      <alignment horizontal="right" vertical="center"/>
    </xf>
    <xf numFmtId="0" fontId="48" fillId="10" borderId="0" xfId="0" applyFont="1" applyFill="1" applyAlignment="1">
      <alignment horizontal="center" vertical="center"/>
    </xf>
    <xf numFmtId="0" fontId="38" fillId="9" borderId="0" xfId="0" applyFont="1" applyFill="1" applyAlignment="1">
      <alignment vertical="center"/>
    </xf>
    <xf numFmtId="3" fontId="39" fillId="0" borderId="0" xfId="0" applyNumberFormat="1" applyFont="1" applyAlignment="1">
      <alignment horizontal="center" vertical="center"/>
    </xf>
    <xf numFmtId="3" fontId="39" fillId="0" borderId="0" xfId="0" quotePrefix="1" applyNumberFormat="1" applyFont="1" applyAlignment="1">
      <alignment horizontal="center" vertical="center"/>
    </xf>
    <xf numFmtId="0" fontId="39" fillId="0" borderId="23" xfId="0" applyFont="1" applyBorder="1" applyAlignment="1">
      <alignment horizontal="left" vertical="center"/>
    </xf>
    <xf numFmtId="0" fontId="38" fillId="9" borderId="25" xfId="0" applyFont="1" applyFill="1" applyBorder="1"/>
    <xf numFmtId="3" fontId="48" fillId="0" borderId="23" xfId="0" applyNumberFormat="1" applyFont="1" applyBorder="1" applyAlignment="1">
      <alignment horizontal="right" vertical="center"/>
    </xf>
    <xf numFmtId="4" fontId="37" fillId="9" borderId="23" xfId="0" applyNumberFormat="1" applyFont="1" applyFill="1" applyBorder="1"/>
    <xf numFmtId="0" fontId="40" fillId="8" borderId="18" xfId="0" applyFont="1" applyFill="1" applyBorder="1" applyAlignment="1">
      <alignment vertical="center"/>
    </xf>
    <xf numFmtId="0" fontId="38" fillId="4" borderId="0" xfId="13" applyFont="1" applyFill="1" applyAlignment="1">
      <alignment horizontal="left" vertical="center"/>
    </xf>
    <xf numFmtId="4" fontId="39" fillId="0" borderId="0" xfId="13" applyNumberFormat="1" applyFont="1" applyAlignment="1">
      <alignment horizontal="right" vertical="center"/>
    </xf>
    <xf numFmtId="4" fontId="38" fillId="0" borderId="0" xfId="13" applyNumberFormat="1" applyFont="1" applyAlignment="1">
      <alignment horizontal="right" vertical="center"/>
    </xf>
    <xf numFmtId="0" fontId="38" fillId="4" borderId="0" xfId="0" applyFont="1" applyFill="1" applyAlignment="1">
      <alignment horizontal="left" vertical="center"/>
    </xf>
    <xf numFmtId="4" fontId="38" fillId="0" borderId="19" xfId="10" applyNumberFormat="1" applyFont="1" applyFill="1" applyBorder="1" applyAlignment="1">
      <alignment horizontal="right" vertical="center"/>
    </xf>
    <xf numFmtId="0" fontId="41" fillId="0" borderId="0" xfId="0" applyFont="1" applyAlignment="1">
      <alignment vertical="center"/>
    </xf>
    <xf numFmtId="4" fontId="39" fillId="0" borderId="19" xfId="0" applyNumberFormat="1" applyFont="1" applyBorder="1" applyAlignment="1">
      <alignment horizontal="right" vertical="center"/>
    </xf>
    <xf numFmtId="0" fontId="40" fillId="8" borderId="0" xfId="0" applyFont="1" applyFill="1" applyAlignment="1">
      <alignment vertical="center"/>
    </xf>
    <xf numFmtId="0" fontId="38" fillId="0" borderId="0" xfId="0" applyFont="1" applyAlignment="1">
      <alignment horizontal="right"/>
    </xf>
    <xf numFmtId="0" fontId="38" fillId="0" borderId="0" xfId="0" applyFont="1" applyAlignment="1">
      <alignment vertical="center" wrapText="1"/>
    </xf>
    <xf numFmtId="0" fontId="40" fillId="8" borderId="26" xfId="0" applyFont="1" applyFill="1" applyBorder="1" applyAlignment="1">
      <alignment vertical="center"/>
    </xf>
    <xf numFmtId="0" fontId="40" fillId="8" borderId="27" xfId="0" applyFont="1" applyFill="1" applyBorder="1" applyAlignment="1">
      <alignment vertical="center"/>
    </xf>
    <xf numFmtId="0" fontId="2" fillId="0" borderId="0" xfId="0" applyFont="1" applyFill="1" applyAlignment="1" applyProtection="1">
      <alignment horizontal="center" vertical="center" wrapText="1"/>
    </xf>
    <xf numFmtId="0" fontId="38" fillId="0" borderId="0" xfId="0" applyFont="1" applyAlignment="1">
      <alignment vertical="center"/>
    </xf>
    <xf numFmtId="4" fontId="39" fillId="0" borderId="0" xfId="0" applyNumberFormat="1" applyFont="1" applyAlignment="1">
      <alignment horizontal="right" vertical="center"/>
    </xf>
    <xf numFmtId="4" fontId="38" fillId="0" borderId="0" xfId="0" applyNumberFormat="1" applyFont="1" applyAlignment="1">
      <alignment horizontal="right" vertical="center"/>
    </xf>
    <xf numFmtId="0" fontId="38" fillId="0" borderId="19" xfId="0" applyFont="1" applyBorder="1" applyAlignment="1">
      <alignment horizontal="left" vertical="center"/>
    </xf>
    <xf numFmtId="0" fontId="39" fillId="10" borderId="0" xfId="0" applyFont="1" applyFill="1" applyAlignment="1">
      <alignment vertical="center"/>
    </xf>
    <xf numFmtId="0" fontId="39" fillId="0" borderId="0" xfId="0" applyFont="1" applyAlignment="1">
      <alignment horizontal="right" vertical="center"/>
    </xf>
    <xf numFmtId="3" fontId="38" fillId="0" borderId="0" xfId="0" applyNumberFormat="1" applyFont="1" applyAlignment="1">
      <alignment horizontal="right" vertical="center"/>
    </xf>
    <xf numFmtId="0" fontId="39" fillId="4" borderId="0" xfId="0" applyFont="1" applyFill="1" applyAlignment="1">
      <alignment horizontal="left" vertical="center"/>
    </xf>
    <xf numFmtId="0" fontId="38" fillId="0" borderId="0" xfId="0" applyFont="1" applyAlignment="1">
      <alignment horizontal="left" vertical="center"/>
    </xf>
    <xf numFmtId="168" fontId="39" fillId="0" borderId="0" xfId="0" quotePrefix="1" applyNumberFormat="1" applyFont="1" applyAlignment="1">
      <alignment horizontal="center" vertical="center"/>
    </xf>
    <xf numFmtId="0" fontId="39" fillId="0" borderId="23" xfId="0" applyFont="1" applyBorder="1" applyAlignment="1">
      <alignment horizontal="center" vertical="center"/>
    </xf>
    <xf numFmtId="3" fontId="38" fillId="0" borderId="23" xfId="0" applyNumberFormat="1" applyFont="1" applyBorder="1" applyAlignment="1">
      <alignment horizontal="center" vertical="center"/>
    </xf>
    <xf numFmtId="3" fontId="38" fillId="0" borderId="0" xfId="0" applyNumberFormat="1" applyFont="1" applyAlignment="1">
      <alignment horizontal="center" vertical="center"/>
    </xf>
    <xf numFmtId="3" fontId="38" fillId="0" borderId="19" xfId="0" applyNumberFormat="1" applyFont="1" applyBorder="1" applyAlignment="1">
      <alignment horizontal="center" vertical="center"/>
    </xf>
    <xf numFmtId="3" fontId="38" fillId="0" borderId="19" xfId="10" applyNumberFormat="1" applyFont="1" applyFill="1" applyBorder="1" applyAlignment="1">
      <alignment horizontal="center" vertical="center"/>
    </xf>
    <xf numFmtId="3" fontId="39" fillId="0" borderId="23" xfId="0" applyNumberFormat="1" applyFont="1" applyBorder="1" applyAlignment="1">
      <alignment horizontal="center" vertical="center"/>
    </xf>
    <xf numFmtId="3" fontId="39" fillId="0" borderId="25" xfId="0" applyNumberFormat="1" applyFont="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8" fillId="4" borderId="0" xfId="0" applyFont="1" applyFill="1" applyAlignment="1">
      <alignment horizontal="left" vertical="center" wrapText="1"/>
    </xf>
    <xf numFmtId="0" fontId="39" fillId="4" borderId="0" xfId="0" applyFont="1" applyFill="1" applyAlignment="1">
      <alignment horizontal="left" vertical="center"/>
    </xf>
    <xf numFmtId="0" fontId="38" fillId="10" borderId="0" xfId="15" applyFont="1" applyFill="1" applyAlignment="1">
      <alignment horizontal="left" vertical="center" wrapText="1"/>
    </xf>
    <xf numFmtId="0" fontId="39" fillId="10" borderId="0" xfId="0" applyFont="1" applyFill="1" applyAlignment="1">
      <alignment vertical="center"/>
    </xf>
    <xf numFmtId="0" fontId="38" fillId="0" borderId="0" xfId="0" applyFont="1" applyAlignment="1">
      <alignment horizontal="left" vertical="center"/>
    </xf>
    <xf numFmtId="0" fontId="41" fillId="0" borderId="24" xfId="0" applyFont="1" applyBorder="1" applyAlignment="1">
      <alignment horizontal="left" vertical="center"/>
    </xf>
    <xf numFmtId="0" fontId="38" fillId="0" borderId="0" xfId="0" applyFont="1" applyAlignment="1">
      <alignment horizontal="left" vertical="center" wrapText="1"/>
    </xf>
    <xf numFmtId="0" fontId="14" fillId="0" borderId="0" xfId="2" applyFill="1" applyAlignment="1" applyProtection="1">
      <alignment horizontal="right" wrapText="1"/>
    </xf>
    <xf numFmtId="0" fontId="38" fillId="0" borderId="0" xfId="14" applyFont="1" applyFill="1" applyAlignment="1" applyProtection="1">
      <alignment horizontal="right" wrapText="1"/>
    </xf>
    <xf numFmtId="0" fontId="51" fillId="0" borderId="0" xfId="14" applyFont="1" applyFill="1" applyAlignment="1" applyProtection="1">
      <alignment horizontal="right" wrapText="1"/>
    </xf>
    <xf numFmtId="0" fontId="40" fillId="8" borderId="20" xfId="0" applyFont="1" applyFill="1" applyBorder="1" applyAlignment="1">
      <alignment horizontal="right" vertical="center"/>
    </xf>
    <xf numFmtId="0" fontId="40" fillId="8" borderId="18" xfId="0" applyFont="1" applyFill="1" applyBorder="1" applyAlignment="1">
      <alignment horizontal="right" vertical="center"/>
    </xf>
    <xf numFmtId="0" fontId="41" fillId="0" borderId="24" xfId="0" applyFont="1" applyBorder="1" applyAlignment="1">
      <alignment vertical="center"/>
    </xf>
    <xf numFmtId="3" fontId="47" fillId="0" borderId="0" xfId="0" applyNumberFormat="1" applyFont="1" applyAlignment="1">
      <alignment horizontal="right" vertical="center"/>
    </xf>
    <xf numFmtId="0" fontId="47" fillId="0" borderId="0" xfId="0" applyFont="1" applyAlignment="1">
      <alignment horizontal="right" vertical="center"/>
    </xf>
    <xf numFmtId="0" fontId="38" fillId="10" borderId="23" xfId="0" applyFont="1" applyFill="1" applyBorder="1" applyAlignment="1">
      <alignment horizontal="left" vertical="center"/>
    </xf>
    <xf numFmtId="0" fontId="48" fillId="10" borderId="23" xfId="0" applyFont="1" applyFill="1" applyBorder="1" applyAlignment="1">
      <alignment horizontal="left" vertical="center"/>
    </xf>
    <xf numFmtId="0" fontId="47" fillId="0" borderId="0" xfId="0" applyFont="1" applyAlignment="1">
      <alignment horizontal="center" vertical="center"/>
    </xf>
    <xf numFmtId="0" fontId="39" fillId="0" borderId="19" xfId="0" applyFont="1" applyBorder="1" applyAlignment="1">
      <alignment vertical="center"/>
    </xf>
    <xf numFmtId="4" fontId="38" fillId="0" borderId="0" xfId="0" applyNumberFormat="1" applyFont="1" applyAlignment="1">
      <alignment horizontal="right" vertical="center"/>
    </xf>
    <xf numFmtId="3" fontId="39" fillId="0" borderId="0" xfId="0" applyNumberFormat="1" applyFont="1" applyAlignment="1">
      <alignment horizontal="right" vertical="center"/>
    </xf>
    <xf numFmtId="0" fontId="39" fillId="0" borderId="0" xfId="0" applyFont="1" applyAlignment="1">
      <alignment horizontal="right" vertical="center"/>
    </xf>
    <xf numFmtId="3" fontId="38" fillId="0" borderId="0" xfId="0" applyNumberFormat="1" applyFont="1" applyAlignment="1">
      <alignment horizontal="right" vertical="center"/>
    </xf>
    <xf numFmtId="0" fontId="38" fillId="0" borderId="0" xfId="0" applyFont="1" applyAlignment="1">
      <alignment horizontal="right" vertical="center"/>
    </xf>
    <xf numFmtId="0" fontId="39" fillId="0" borderId="23" xfId="0" applyFont="1" applyBorder="1" applyAlignment="1">
      <alignment horizontal="right" vertical="center"/>
    </xf>
    <xf numFmtId="0" fontId="39" fillId="0" borderId="24" xfId="0" applyFont="1" applyBorder="1" applyAlignment="1">
      <alignment horizontal="right" vertical="center" wrapText="1"/>
    </xf>
    <xf numFmtId="0" fontId="39" fillId="0" borderId="0" xfId="0" applyFont="1" applyAlignment="1">
      <alignment horizontal="right" vertical="center" wrapText="1"/>
    </xf>
    <xf numFmtId="0" fontId="38" fillId="0" borderId="0" xfId="0" applyFont="1" applyAlignment="1">
      <alignment vertical="center"/>
    </xf>
    <xf numFmtId="0" fontId="38" fillId="0" borderId="19" xfId="0" applyFont="1" applyBorder="1" applyAlignment="1">
      <alignment horizontal="left" vertical="center"/>
    </xf>
    <xf numFmtId="0" fontId="40" fillId="8" borderId="16" xfId="0" applyFont="1" applyFill="1" applyBorder="1" applyAlignment="1">
      <alignment horizontal="center" vertical="center"/>
    </xf>
    <xf numFmtId="0" fontId="40" fillId="8" borderId="17" xfId="0" applyFont="1" applyFill="1" applyBorder="1" applyAlignment="1">
      <alignment horizontal="center" vertical="center"/>
    </xf>
    <xf numFmtId="0" fontId="40" fillId="8" borderId="17" xfId="0" applyFont="1" applyFill="1" applyBorder="1" applyAlignment="1">
      <alignment horizontal="right" vertical="center"/>
    </xf>
    <xf numFmtId="0" fontId="40" fillId="8" borderId="15" xfId="0" applyFont="1" applyFill="1" applyBorder="1" applyAlignment="1">
      <alignment horizontal="right" vertical="center"/>
    </xf>
    <xf numFmtId="0" fontId="40" fillId="8" borderId="16" xfId="0" applyFont="1" applyFill="1" applyBorder="1" applyAlignment="1">
      <alignment horizontal="right" vertical="center"/>
    </xf>
    <xf numFmtId="4" fontId="39" fillId="0" borderId="0" xfId="0" applyNumberFormat="1" applyFont="1" applyAlignment="1">
      <alignment horizontal="right" vertical="center"/>
    </xf>
    <xf numFmtId="0" fontId="31" fillId="0" borderId="0" xfId="0" applyFont="1" applyFill="1" applyBorder="1" applyAlignment="1">
      <alignment horizontal="left" vertical="center" wrapText="1"/>
    </xf>
  </cellXfs>
  <cellStyles count="16">
    <cellStyle name="Comma 2" xfId="3" xr:uid="{00000000-0005-0000-0000-000000000000}"/>
    <cellStyle name="Comma 3" xfId="9" xr:uid="{00000000-0005-0000-0000-000001000000}"/>
    <cellStyle name="Hyperlink" xfId="2" builtinId="8"/>
    <cellStyle name="Hyperlink 2" xfId="14" xr:uid="{00000000-0005-0000-0000-000003000000}"/>
    <cellStyle name="Normal" xfId="0" builtinId="0"/>
    <cellStyle name="Normal 17"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Normal_Investor Report - Notes" xfId="15" xr:uid="{00000000-0005-0000-0000-00000A000000}"/>
    <cellStyle name="Normal_Investor_Report_OH_base_campos_alt" xfId="11" xr:uid="{00000000-0005-0000-0000-00000B000000}"/>
    <cellStyle name="Normal_Liquidity_Cushion_and_Swap_Collateral" xfId="13" xr:uid="{00000000-0005-0000-0000-00000C000000}"/>
    <cellStyle name="Percent" xfId="1" builtinId="5"/>
    <cellStyle name="Percent 2" xfId="10"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455950581934834"/>
          <c:y val="2.0558743036402892E-2"/>
          <c:w val="0.8888047441430823"/>
          <c:h val="0.93321676280526034"/>
        </c:manualLayout>
      </c:layout>
      <c:barChart>
        <c:barDir val="col"/>
        <c:grouping val="clustered"/>
        <c:varyColors val="0"/>
        <c:ser>
          <c:idx val="0"/>
          <c:order val="0"/>
          <c:tx>
            <c:strRef>
              <c:f>[3]Grafico!$C$1</c:f>
              <c:strCache>
                <c:ptCount val="1"/>
                <c:pt idx="0">
                  <c:v>10006067777</c:v>
                </c:pt>
              </c:strCache>
            </c:strRef>
          </c:tx>
          <c:spPr>
            <a:solidFill>
              <a:srgbClr val="FF0000"/>
            </a:solidFill>
            <a:ln w="25400" cap="flat" cmpd="sng" algn="ctr">
              <a:solidFill>
                <a:srgbClr val="FF0000"/>
              </a:solidFill>
              <a:prstDash val="solid"/>
            </a:ln>
            <a:effectLst/>
          </c:spPr>
          <c:invertIfNegative val="0"/>
          <c:cat>
            <c:strRef>
              <c:f>[3]Grafico!$B$2:$B$50</c:f>
              <c:strCach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strCache>
            </c:strRef>
          </c:cat>
          <c:val>
            <c:numRef>
              <c:f>[3]Grafico!$C$2:$C$50</c:f>
              <c:numCache>
                <c:formatCode>General</c:formatCode>
                <c:ptCount val="49"/>
                <c:pt idx="0">
                  <c:v>10003041911.759993</c:v>
                </c:pt>
                <c:pt idx="1">
                  <c:v>9991103591.0699921</c:v>
                </c:pt>
                <c:pt idx="2">
                  <c:v>9970669167.8499928</c:v>
                </c:pt>
                <c:pt idx="3">
                  <c:v>9946160980.2299919</c:v>
                </c:pt>
                <c:pt idx="4">
                  <c:v>9914678307.0499916</c:v>
                </c:pt>
                <c:pt idx="5">
                  <c:v>9870266088.6099911</c:v>
                </c:pt>
                <c:pt idx="6">
                  <c:v>9814301757.8199902</c:v>
                </c:pt>
                <c:pt idx="7">
                  <c:v>9722423091.4599895</c:v>
                </c:pt>
                <c:pt idx="8">
                  <c:v>9601563189.7499886</c:v>
                </c:pt>
                <c:pt idx="9">
                  <c:v>9447734396.3699875</c:v>
                </c:pt>
                <c:pt idx="10">
                  <c:v>9238624625.8999863</c:v>
                </c:pt>
                <c:pt idx="11">
                  <c:v>9070976605.5499859</c:v>
                </c:pt>
                <c:pt idx="12">
                  <c:v>8916437455.639986</c:v>
                </c:pt>
                <c:pt idx="13">
                  <c:v>8782967815.1099873</c:v>
                </c:pt>
                <c:pt idx="14">
                  <c:v>8639980479.9599876</c:v>
                </c:pt>
                <c:pt idx="15">
                  <c:v>8468290887.7699871</c:v>
                </c:pt>
                <c:pt idx="16">
                  <c:v>8292339404.349987</c:v>
                </c:pt>
                <c:pt idx="17">
                  <c:v>8094786679.1199865</c:v>
                </c:pt>
                <c:pt idx="18">
                  <c:v>7875079431.2799873</c:v>
                </c:pt>
                <c:pt idx="19">
                  <c:v>7661267253.1499872</c:v>
                </c:pt>
                <c:pt idx="20">
                  <c:v>7431532696.4899874</c:v>
                </c:pt>
                <c:pt idx="21">
                  <c:v>7164369807.6199865</c:v>
                </c:pt>
                <c:pt idx="22">
                  <c:v>6812581516.8999872</c:v>
                </c:pt>
                <c:pt idx="23">
                  <c:v>6441835682.1199875</c:v>
                </c:pt>
                <c:pt idx="24">
                  <c:v>6008494788.3399887</c:v>
                </c:pt>
                <c:pt idx="25">
                  <c:v>5583171369.8899899</c:v>
                </c:pt>
                <c:pt idx="26">
                  <c:v>5186339546.8599911</c:v>
                </c:pt>
                <c:pt idx="27">
                  <c:v>4788426059.5499897</c:v>
                </c:pt>
                <c:pt idx="28">
                  <c:v>4369315444.5899925</c:v>
                </c:pt>
                <c:pt idx="29">
                  <c:v>3979949461.1199932</c:v>
                </c:pt>
                <c:pt idx="30">
                  <c:v>3589931080.0299945</c:v>
                </c:pt>
                <c:pt idx="31">
                  <c:v>3212556043.8699937</c:v>
                </c:pt>
                <c:pt idx="32">
                  <c:v>2856998381.3999939</c:v>
                </c:pt>
                <c:pt idx="33">
                  <c:v>2507982923.5299931</c:v>
                </c:pt>
                <c:pt idx="34">
                  <c:v>2168941882.3599935</c:v>
                </c:pt>
                <c:pt idx="35">
                  <c:v>1834494263.8499932</c:v>
                </c:pt>
                <c:pt idx="36">
                  <c:v>1452612105.4799922</c:v>
                </c:pt>
                <c:pt idx="37">
                  <c:v>1049902184.3099918</c:v>
                </c:pt>
                <c:pt idx="38">
                  <c:v>651819406.03999257</c:v>
                </c:pt>
                <c:pt idx="39">
                  <c:v>299395452.16999322</c:v>
                </c:pt>
                <c:pt idx="40">
                  <c:v>149198057.02999344</c:v>
                </c:pt>
                <c:pt idx="41">
                  <c:v>100565796.02999344</c:v>
                </c:pt>
                <c:pt idx="42">
                  <c:v>68604478.749993443</c:v>
                </c:pt>
                <c:pt idx="43">
                  <c:v>43004957.999993443</c:v>
                </c:pt>
                <c:pt idx="44">
                  <c:v>25124098.009993453</c:v>
                </c:pt>
                <c:pt idx="45">
                  <c:v>11176376.559993448</c:v>
                </c:pt>
                <c:pt idx="46">
                  <c:v>2131752.3399934489</c:v>
                </c:pt>
                <c:pt idx="47">
                  <c:v>355956.36999344872</c:v>
                </c:pt>
                <c:pt idx="48">
                  <c:v>-6.5512722358107567E-6</c:v>
                </c:pt>
              </c:numCache>
            </c:numRef>
          </c:val>
          <c:extLst>
            <c:ext xmlns:c16="http://schemas.microsoft.com/office/drawing/2014/chart" uri="{C3380CC4-5D6E-409C-BE32-E72D297353CC}">
              <c16:uniqueId val="{00000000-EFD6-4712-B27E-FFA995A62DEC}"/>
            </c:ext>
          </c:extLst>
        </c:ser>
        <c:ser>
          <c:idx val="1"/>
          <c:order val="1"/>
          <c:tx>
            <c:strRef>
              <c:f>[3]Grafico!$D$1</c:f>
              <c:strCache>
                <c:ptCount val="1"/>
                <c:pt idx="0">
                  <c:v>SumOfMont Cred Ced act</c:v>
                </c:pt>
              </c:strCache>
            </c:strRef>
          </c:tx>
          <c:spPr>
            <a:noFill/>
          </c:spPr>
          <c:invertIfNegative val="0"/>
          <c:cat>
            <c:strRef>
              <c:f>[3]Grafico!$B$2:$B$50</c:f>
              <c:strCach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strCache>
            </c:strRef>
          </c:cat>
          <c:val>
            <c:numRef>
              <c:f>[3]Grafico!$D$2:$D$50</c:f>
              <c:numCache>
                <c:formatCode>General</c:formatCode>
                <c:ptCount val="49"/>
                <c:pt idx="0">
                  <c:v>3025865.1799999988</c:v>
                </c:pt>
                <c:pt idx="1">
                  <c:v>11938320.690000044</c:v>
                </c:pt>
                <c:pt idx="2">
                  <c:v>20434423.220000036</c:v>
                </c:pt>
                <c:pt idx="3">
                  <c:v>24508187.619999997</c:v>
                </c:pt>
                <c:pt idx="4">
                  <c:v>31482673.17999997</c:v>
                </c:pt>
                <c:pt idx="5">
                  <c:v>44412218.440000005</c:v>
                </c:pt>
                <c:pt idx="6">
                  <c:v>55964330.790000044</c:v>
                </c:pt>
                <c:pt idx="7">
                  <c:v>91878666.360000089</c:v>
                </c:pt>
                <c:pt idx="8">
                  <c:v>120859901.71000028</c:v>
                </c:pt>
                <c:pt idx="9">
                  <c:v>153828793.38000014</c:v>
                </c:pt>
                <c:pt idx="10">
                  <c:v>209109770.47000074</c:v>
                </c:pt>
                <c:pt idx="11">
                  <c:v>167648020.34999979</c:v>
                </c:pt>
                <c:pt idx="12">
                  <c:v>154539149.91000023</c:v>
                </c:pt>
                <c:pt idx="13">
                  <c:v>133469640.52999941</c:v>
                </c:pt>
                <c:pt idx="14">
                  <c:v>142987335.15000004</c:v>
                </c:pt>
                <c:pt idx="15">
                  <c:v>171689592.19000012</c:v>
                </c:pt>
                <c:pt idx="16">
                  <c:v>175951483.41999975</c:v>
                </c:pt>
                <c:pt idx="17">
                  <c:v>197552725.23000056</c:v>
                </c:pt>
                <c:pt idx="18">
                  <c:v>219707247.83999965</c:v>
                </c:pt>
                <c:pt idx="19">
                  <c:v>213812178.12999991</c:v>
                </c:pt>
                <c:pt idx="20">
                  <c:v>229734556.65999997</c:v>
                </c:pt>
                <c:pt idx="21">
                  <c:v>267162888.87000069</c:v>
                </c:pt>
                <c:pt idx="22">
                  <c:v>351788290.71999925</c:v>
                </c:pt>
                <c:pt idx="23">
                  <c:v>370745834.77999991</c:v>
                </c:pt>
                <c:pt idx="24">
                  <c:v>433340893.77999896</c:v>
                </c:pt>
                <c:pt idx="25">
                  <c:v>425323418.44999927</c:v>
                </c:pt>
                <c:pt idx="26">
                  <c:v>396831823.0299992</c:v>
                </c:pt>
                <c:pt idx="27">
                  <c:v>397913487.31000108</c:v>
                </c:pt>
                <c:pt idx="28">
                  <c:v>419110614.95999759</c:v>
                </c:pt>
                <c:pt idx="29">
                  <c:v>389365983.46999931</c:v>
                </c:pt>
                <c:pt idx="30">
                  <c:v>390018381.08999854</c:v>
                </c:pt>
                <c:pt idx="31">
                  <c:v>377375036.16000068</c:v>
                </c:pt>
                <c:pt idx="32">
                  <c:v>355557662.47000003</c:v>
                </c:pt>
                <c:pt idx="33">
                  <c:v>349015457.87000078</c:v>
                </c:pt>
                <c:pt idx="34">
                  <c:v>339041041.16999954</c:v>
                </c:pt>
                <c:pt idx="35">
                  <c:v>334447618.51000011</c:v>
                </c:pt>
                <c:pt idx="36">
                  <c:v>381882158.37000108</c:v>
                </c:pt>
                <c:pt idx="37">
                  <c:v>402709921.17000026</c:v>
                </c:pt>
                <c:pt idx="38">
                  <c:v>398082778.26999933</c:v>
                </c:pt>
                <c:pt idx="39">
                  <c:v>352423953.86999935</c:v>
                </c:pt>
                <c:pt idx="40">
                  <c:v>150197395.13999978</c:v>
                </c:pt>
                <c:pt idx="41">
                  <c:v>48632261.000000007</c:v>
                </c:pt>
                <c:pt idx="42">
                  <c:v>31961317.280000009</c:v>
                </c:pt>
                <c:pt idx="43">
                  <c:v>25599520.750000004</c:v>
                </c:pt>
                <c:pt idx="44">
                  <c:v>17880859.989999991</c:v>
                </c:pt>
                <c:pt idx="45">
                  <c:v>13947721.450000005</c:v>
                </c:pt>
                <c:pt idx="46">
                  <c:v>9044624.2199999988</c:v>
                </c:pt>
                <c:pt idx="47">
                  <c:v>1775795.9700000002</c:v>
                </c:pt>
                <c:pt idx="48">
                  <c:v>355956.37</c:v>
                </c:pt>
              </c:numCache>
            </c:numRef>
          </c:val>
          <c:extLst>
            <c:ext xmlns:c16="http://schemas.microsoft.com/office/drawing/2014/chart" uri="{C3380CC4-5D6E-409C-BE32-E72D297353CC}">
              <c16:uniqueId val="{00000001-EFD6-4712-B27E-FFA995A62DEC}"/>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 9,986,063,883.05   </c:v>
          </c:tx>
          <c:spPr>
            <a:solidFill>
              <a:srgbClr val="FF0000"/>
            </a:solidFill>
            <a:ln w="25400" cap="flat" cmpd="sng" algn="ctr">
              <a:solidFill>
                <a:srgbClr val="FF0000"/>
              </a:solidFill>
              <a:prstDash val="solid"/>
            </a:ln>
            <a:effectLst/>
          </c:spPr>
          <c:invertIfNegative val="0"/>
          <c:cat>
            <c:numLit>
              <c:formatCode>General</c:formatCod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numLit>
          </c:cat>
          <c:val>
            <c:numLit>
              <c:formatCode>_-* #,##0.00\ _€_-;\-* #,##0.00\ _€_-;_-* "-"??\ _€_-;_-@_-</c:formatCode>
              <c:ptCount val="49"/>
              <c:pt idx="0">
                <c:v>9985648622.8499947</c:v>
              </c:pt>
              <c:pt idx="1">
                <c:v>9979679583.6099949</c:v>
              </c:pt>
              <c:pt idx="2">
                <c:v>9966053839.8599949</c:v>
              </c:pt>
              <c:pt idx="3">
                <c:v>9946577372.6099949</c:v>
              </c:pt>
              <c:pt idx="4">
                <c:v>9920409059.5199947</c:v>
              </c:pt>
              <c:pt idx="5">
                <c:v>9882258352.029995</c:v>
              </c:pt>
              <c:pt idx="6">
                <c:v>9831606481.8899956</c:v>
              </c:pt>
              <c:pt idx="7">
                <c:v>9750301308.7199955</c:v>
              </c:pt>
              <c:pt idx="8">
                <c:v>9641876592.1199951</c:v>
              </c:pt>
              <c:pt idx="9">
                <c:v>9502337690.6299953</c:v>
              </c:pt>
              <c:pt idx="10">
                <c:v>9311250026.1499939</c:v>
              </c:pt>
              <c:pt idx="11">
                <c:v>9156385028.7099953</c:v>
              </c:pt>
              <c:pt idx="12">
                <c:v>9011600295.5999947</c:v>
              </c:pt>
              <c:pt idx="13">
                <c:v>8886996876.1299953</c:v>
              </c:pt>
              <c:pt idx="14">
                <c:v>8753785833.1899948</c:v>
              </c:pt>
              <c:pt idx="15">
                <c:v>8591156451.9099941</c:v>
              </c:pt>
              <c:pt idx="16">
                <c:v>8422293156.489994</c:v>
              </c:pt>
              <c:pt idx="17">
                <c:v>8233781573.2499933</c:v>
              </c:pt>
              <c:pt idx="18">
                <c:v>8023683431.6999931</c:v>
              </c:pt>
              <c:pt idx="19">
                <c:v>7816935790.4099932</c:v>
              </c:pt>
              <c:pt idx="20">
                <c:v>7592380518.2899923</c:v>
              </c:pt>
              <c:pt idx="21">
                <c:v>7333719749.7199917</c:v>
              </c:pt>
              <c:pt idx="22">
                <c:v>6995209407.0999918</c:v>
              </c:pt>
              <c:pt idx="23">
                <c:v>6632960174.2999926</c:v>
              </c:pt>
              <c:pt idx="24">
                <c:v>6208942038.0299931</c:v>
              </c:pt>
              <c:pt idx="25">
                <c:v>5789633656.9399948</c:v>
              </c:pt>
              <c:pt idx="26">
                <c:v>5399519186.5799961</c:v>
              </c:pt>
              <c:pt idx="27">
                <c:v>5008089986.0799961</c:v>
              </c:pt>
              <c:pt idx="28">
                <c:v>4586858959.4599962</c:v>
              </c:pt>
              <c:pt idx="29">
                <c:v>4193311765.6899967</c:v>
              </c:pt>
              <c:pt idx="30">
                <c:v>3791681916.0899973</c:v>
              </c:pt>
              <c:pt idx="31">
                <c:v>3411898164.059998</c:v>
              </c:pt>
              <c:pt idx="32">
                <c:v>3050532839.1699972</c:v>
              </c:pt>
              <c:pt idx="33">
                <c:v>2693649982.1699972</c:v>
              </c:pt>
              <c:pt idx="34">
                <c:v>2345745240.7499971</c:v>
              </c:pt>
              <c:pt idx="35">
                <c:v>1980466585.6399965</c:v>
              </c:pt>
              <c:pt idx="36">
                <c:v>1601461315.5699968</c:v>
              </c:pt>
              <c:pt idx="37">
                <c:v>1164602684.0999973</c:v>
              </c:pt>
              <c:pt idx="38">
                <c:v>765601436.77999711</c:v>
              </c:pt>
              <c:pt idx="39">
                <c:v>379133616.26999587</c:v>
              </c:pt>
              <c:pt idx="40">
                <c:v>140583717.58999589</c:v>
              </c:pt>
              <c:pt idx="41">
                <c:v>94927907.939995915</c:v>
              </c:pt>
              <c:pt idx="42">
                <c:v>64967339.279995918</c:v>
              </c:pt>
              <c:pt idx="43">
                <c:v>40256825.649995923</c:v>
              </c:pt>
              <c:pt idx="44">
                <c:v>24099405.179995924</c:v>
              </c:pt>
              <c:pt idx="45">
                <c:v>10742425.949995916</c:v>
              </c:pt>
              <c:pt idx="46">
                <c:v>2217322.6499959156</c:v>
              </c:pt>
              <c:pt idx="47">
                <c:v>504345.12999591557</c:v>
              </c:pt>
              <c:pt idx="48">
                <c:v>-4.084431566298008E-6</c:v>
              </c:pt>
            </c:numLit>
          </c:val>
          <c:extLst>
            <c:ext xmlns:c16="http://schemas.microsoft.com/office/drawing/2014/chart" uri="{C3380CC4-5D6E-409C-BE32-E72D297353CC}">
              <c16:uniqueId val="{00000000-8E4C-45DC-A61E-1BD48849FE21}"/>
            </c:ext>
          </c:extLst>
        </c:ser>
        <c:ser>
          <c:idx val="1"/>
          <c:order val="1"/>
          <c:tx>
            <c:v>SumOfMont Cred Ced act</c:v>
          </c:tx>
          <c:spPr>
            <a:noFill/>
          </c:spPr>
          <c:invertIfNegative val="0"/>
          <c:cat>
            <c:numLit>
              <c:formatCode>General</c:formatCod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numLit>
          </c:cat>
          <c:val>
            <c:numLit>
              <c:formatCode>General</c:formatCode>
              <c:ptCount val="49"/>
              <c:pt idx="0">
                <c:v>415260.20000000036</c:v>
              </c:pt>
              <c:pt idx="1">
                <c:v>5969039.2400000114</c:v>
              </c:pt>
              <c:pt idx="2">
                <c:v>13625743.750000007</c:v>
              </c:pt>
              <c:pt idx="3">
                <c:v>19476467.25</c:v>
              </c:pt>
              <c:pt idx="4">
                <c:v>26168313.090000022</c:v>
              </c:pt>
              <c:pt idx="5">
                <c:v>38150707.490000054</c:v>
              </c:pt>
              <c:pt idx="6">
                <c:v>50651870.139999993</c:v>
              </c:pt>
              <c:pt idx="7">
                <c:v>81305173.169999927</c:v>
              </c:pt>
              <c:pt idx="8">
                <c:v>108424716.5999999</c:v>
              </c:pt>
              <c:pt idx="9">
                <c:v>139538901.49000004</c:v>
              </c:pt>
              <c:pt idx="10">
                <c:v>191087664.48000073</c:v>
              </c:pt>
              <c:pt idx="11">
                <c:v>154864997.43999937</c:v>
              </c:pt>
              <c:pt idx="12">
                <c:v>144784733.10999995</c:v>
              </c:pt>
              <c:pt idx="13">
                <c:v>124603419.46999964</c:v>
              </c:pt>
              <c:pt idx="14">
                <c:v>133211042.93999998</c:v>
              </c:pt>
              <c:pt idx="15">
                <c:v>162629381.28</c:v>
              </c:pt>
              <c:pt idx="16">
                <c:v>168863295.42000028</c:v>
              </c:pt>
              <c:pt idx="17">
                <c:v>188511583.24000055</c:v>
              </c:pt>
              <c:pt idx="18">
                <c:v>210098141.55000001</c:v>
              </c:pt>
              <c:pt idx="19">
                <c:v>206747641.28999993</c:v>
              </c:pt>
              <c:pt idx="20">
                <c:v>224555272.12000057</c:v>
              </c:pt>
              <c:pt idx="21">
                <c:v>258660768.57000032</c:v>
              </c:pt>
              <c:pt idx="22">
                <c:v>338510342.61999965</c:v>
              </c:pt>
              <c:pt idx="23">
                <c:v>362249232.79999965</c:v>
              </c:pt>
              <c:pt idx="24">
                <c:v>424018136.26999986</c:v>
              </c:pt>
              <c:pt idx="25">
                <c:v>419308381.08999801</c:v>
              </c:pt>
              <c:pt idx="26">
                <c:v>390114470.35999823</c:v>
              </c:pt>
              <c:pt idx="27">
                <c:v>391429200.50000042</c:v>
              </c:pt>
              <c:pt idx="28">
                <c:v>421231026.62000024</c:v>
              </c:pt>
              <c:pt idx="29">
                <c:v>393547193.76999933</c:v>
              </c:pt>
              <c:pt idx="30">
                <c:v>401629849.59999931</c:v>
              </c:pt>
              <c:pt idx="31">
                <c:v>379783752.02999926</c:v>
              </c:pt>
              <c:pt idx="32">
                <c:v>361365324.89000076</c:v>
              </c:pt>
              <c:pt idx="33">
                <c:v>356882857</c:v>
              </c:pt>
              <c:pt idx="34">
                <c:v>347904741.42000026</c:v>
              </c:pt>
              <c:pt idx="35">
                <c:v>365278655.11000055</c:v>
              </c:pt>
              <c:pt idx="36">
                <c:v>379005270.06999975</c:v>
              </c:pt>
              <c:pt idx="37">
                <c:v>436858631.46999949</c:v>
              </c:pt>
              <c:pt idx="38">
                <c:v>399001247.32000017</c:v>
              </c:pt>
              <c:pt idx="39">
                <c:v>386467820.51000124</c:v>
              </c:pt>
              <c:pt idx="40">
                <c:v>238549898.67999998</c:v>
              </c:pt>
              <c:pt idx="41">
                <c:v>45655809.649999984</c:v>
              </c:pt>
              <c:pt idx="42">
                <c:v>29960568.66</c:v>
              </c:pt>
              <c:pt idx="43">
                <c:v>24710513.629999995</c:v>
              </c:pt>
              <c:pt idx="44">
                <c:v>16157420.470000001</c:v>
              </c:pt>
              <c:pt idx="45">
                <c:v>13356979.230000008</c:v>
              </c:pt>
              <c:pt idx="46">
                <c:v>8525103.3000000007</c:v>
              </c:pt>
              <c:pt idx="47">
                <c:v>1712977.52</c:v>
              </c:pt>
              <c:pt idx="48">
                <c:v>504345.13</c:v>
              </c:pt>
            </c:numLit>
          </c:val>
          <c:extLst>
            <c:ext xmlns:c16="http://schemas.microsoft.com/office/drawing/2014/chart" uri="{C3380CC4-5D6E-409C-BE32-E72D297353CC}">
              <c16:uniqueId val="{00000001-8E4C-45DC-A61E-1BD48849FE21}"/>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188259</xdr:colOff>
      <xdr:row>154</xdr:row>
      <xdr:rowOff>143437</xdr:rowOff>
    </xdr:from>
    <xdr:to>
      <xdr:col>7</xdr:col>
      <xdr:colOff>824753</xdr:colOff>
      <xdr:row>174</xdr:row>
      <xdr:rowOff>143437</xdr:rowOff>
    </xdr:to>
    <xdr:graphicFrame macro="">
      <xdr:nvGraphicFramePr>
        <xdr:cNvPr id="2" name="Chart 1">
          <a:extLst>
            <a:ext uri="{FF2B5EF4-FFF2-40B4-BE49-F238E27FC236}">
              <a16:creationId xmlns:a16="http://schemas.microsoft.com/office/drawing/2014/main" id="{E482DB5D-B687-4979-AFEE-8015AA4E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95253</xdr:colOff>
      <xdr:row>155</xdr:row>
      <xdr:rowOff>42331</xdr:rowOff>
    </xdr:from>
    <xdr:to>
      <xdr:col>8</xdr:col>
      <xdr:colOff>370418</xdr:colOff>
      <xdr:row>173</xdr:row>
      <xdr:rowOff>84667</xdr:rowOff>
    </xdr:to>
    <xdr:graphicFrame macro="">
      <xdr:nvGraphicFramePr>
        <xdr:cNvPr id="3" name="Chart 2">
          <a:extLst>
            <a:ext uri="{FF2B5EF4-FFF2-40B4-BE49-F238E27FC236}">
              <a16:creationId xmlns:a16="http://schemas.microsoft.com/office/drawing/2014/main" id="{12724148-ECC8-4385-8E3A-CA3C5399B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ord_Financeira\Fin_Corporativas\Covered%20Bonds\Investor%20Reports\Agregado\Sandra_Inf_Aux\DocApo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606841/Desktop/Mercados%20Financeiros_LP/Investor%20Report/2022/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sheetName val="Classes Maturidade"/>
      <sheetName val="Moodys_IR"/>
      <sheetName val="Grafico"/>
      <sheetName val="Data_Alex"/>
      <sheetName val="EP_Desmarcar"/>
      <sheetName val="Desmarcar"/>
      <sheetName val="varios"/>
    </sheetNames>
    <sheetDataSet>
      <sheetData sheetId="0">
        <row r="6">
          <cell r="H6">
            <v>102.84293729700143</v>
          </cell>
          <cell r="I6">
            <v>320.83602818220919</v>
          </cell>
        </row>
        <row r="98">
          <cell r="E98">
            <v>66443</v>
          </cell>
        </row>
        <row r="99">
          <cell r="E99">
            <v>23632</v>
          </cell>
        </row>
        <row r="100">
          <cell r="E100">
            <v>29912</v>
          </cell>
        </row>
        <row r="101">
          <cell r="E101">
            <v>30647</v>
          </cell>
        </row>
        <row r="102">
          <cell r="E102">
            <v>17192</v>
          </cell>
        </row>
        <row r="108">
          <cell r="E108">
            <v>68602</v>
          </cell>
        </row>
        <row r="109">
          <cell r="E109">
            <v>23905</v>
          </cell>
        </row>
        <row r="110">
          <cell r="E110">
            <v>30034</v>
          </cell>
        </row>
        <row r="111">
          <cell r="E111">
            <v>29254</v>
          </cell>
        </row>
        <row r="112">
          <cell r="E112">
            <v>16031</v>
          </cell>
        </row>
        <row r="150">
          <cell r="H150">
            <v>4.8011527075627995E-3</v>
          </cell>
        </row>
        <row r="151">
          <cell r="H151">
            <v>3.2018208349609336E-4</v>
          </cell>
        </row>
        <row r="152">
          <cell r="H152">
            <v>4.29480939660295E-5</v>
          </cell>
        </row>
        <row r="191">
          <cell r="F191">
            <v>4394</v>
          </cell>
        </row>
        <row r="192">
          <cell r="F192">
            <v>22850</v>
          </cell>
        </row>
        <row r="193">
          <cell r="F193">
            <v>21779</v>
          </cell>
        </row>
        <row r="194">
          <cell r="F194">
            <v>25472</v>
          </cell>
        </row>
        <row r="195">
          <cell r="F195">
            <v>19715</v>
          </cell>
        </row>
        <row r="196">
          <cell r="F196">
            <v>15502</v>
          </cell>
        </row>
        <row r="197">
          <cell r="F197">
            <v>13469</v>
          </cell>
        </row>
        <row r="198">
          <cell r="F198">
            <v>11804</v>
          </cell>
        </row>
        <row r="199">
          <cell r="F199">
            <v>10202</v>
          </cell>
        </row>
        <row r="200">
          <cell r="F200">
            <v>8657</v>
          </cell>
        </row>
        <row r="201">
          <cell r="F201">
            <v>7459</v>
          </cell>
        </row>
        <row r="202">
          <cell r="F202">
            <v>6523</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Maturidade"/>
      <sheetName val="Aux_Tx_Negativa"/>
      <sheetName val="IR"/>
      <sheetName val="Grafico"/>
    </sheetNames>
    <sheetDataSet>
      <sheetData sheetId="0"/>
      <sheetData sheetId="1"/>
      <sheetData sheetId="2"/>
      <sheetData sheetId="3">
        <row r="1">
          <cell r="B1" t="str">
            <v>Ano Amortização</v>
          </cell>
          <cell r="C1">
            <v>10006067776.939993</v>
          </cell>
          <cell r="D1" t="str">
            <v>SumOfMont Cred Ced act</v>
          </cell>
        </row>
        <row r="2">
          <cell r="B2" t="str">
            <v>2022</v>
          </cell>
          <cell r="C2">
            <v>10003041911.759993</v>
          </cell>
          <cell r="D2">
            <v>3025865.1799999988</v>
          </cell>
        </row>
        <row r="3">
          <cell r="B3" t="str">
            <v>2023</v>
          </cell>
          <cell r="C3">
            <v>9991103591.0699921</v>
          </cell>
          <cell r="D3">
            <v>11938320.690000044</v>
          </cell>
        </row>
        <row r="4">
          <cell r="B4" t="str">
            <v>2024</v>
          </cell>
          <cell r="C4">
            <v>9970669167.8499928</v>
          </cell>
          <cell r="D4">
            <v>20434423.220000036</v>
          </cell>
        </row>
        <row r="5">
          <cell r="B5" t="str">
            <v>2025</v>
          </cell>
          <cell r="C5">
            <v>9946160980.2299919</v>
          </cell>
          <cell r="D5">
            <v>24508187.619999997</v>
          </cell>
        </row>
        <row r="6">
          <cell r="B6" t="str">
            <v>2026</v>
          </cell>
          <cell r="C6">
            <v>9914678307.0499916</v>
          </cell>
          <cell r="D6">
            <v>31482673.17999997</v>
          </cell>
        </row>
        <row r="7">
          <cell r="B7" t="str">
            <v>2027</v>
          </cell>
          <cell r="C7">
            <v>9870266088.6099911</v>
          </cell>
          <cell r="D7">
            <v>44412218.440000005</v>
          </cell>
        </row>
        <row r="8">
          <cell r="B8" t="str">
            <v>2028</v>
          </cell>
          <cell r="C8">
            <v>9814301757.8199902</v>
          </cell>
          <cell r="D8">
            <v>55964330.790000044</v>
          </cell>
        </row>
        <row r="9">
          <cell r="B9" t="str">
            <v>2029</v>
          </cell>
          <cell r="C9">
            <v>9722423091.4599895</v>
          </cell>
          <cell r="D9">
            <v>91878666.360000089</v>
          </cell>
        </row>
        <row r="10">
          <cell r="B10" t="str">
            <v>2030</v>
          </cell>
          <cell r="C10">
            <v>9601563189.7499886</v>
          </cell>
          <cell r="D10">
            <v>120859901.71000028</v>
          </cell>
        </row>
        <row r="11">
          <cell r="B11" t="str">
            <v>2031</v>
          </cell>
          <cell r="C11">
            <v>9447734396.3699875</v>
          </cell>
          <cell r="D11">
            <v>153828793.38000014</v>
          </cell>
        </row>
        <row r="12">
          <cell r="B12" t="str">
            <v>2032</v>
          </cell>
          <cell r="C12">
            <v>9238624625.8999863</v>
          </cell>
          <cell r="D12">
            <v>209109770.47000074</v>
          </cell>
        </row>
        <row r="13">
          <cell r="B13" t="str">
            <v>2033</v>
          </cell>
          <cell r="C13">
            <v>9070976605.5499859</v>
          </cell>
          <cell r="D13">
            <v>167648020.34999979</v>
          </cell>
        </row>
        <row r="14">
          <cell r="B14" t="str">
            <v>2034</v>
          </cell>
          <cell r="C14">
            <v>8916437455.639986</v>
          </cell>
          <cell r="D14">
            <v>154539149.91000023</v>
          </cell>
        </row>
        <row r="15">
          <cell r="B15" t="str">
            <v>2035</v>
          </cell>
          <cell r="C15">
            <v>8782967815.1099873</v>
          </cell>
          <cell r="D15">
            <v>133469640.52999941</v>
          </cell>
        </row>
        <row r="16">
          <cell r="B16" t="str">
            <v>2036</v>
          </cell>
          <cell r="C16">
            <v>8639980479.9599876</v>
          </cell>
          <cell r="D16">
            <v>142987335.15000004</v>
          </cell>
        </row>
        <row r="17">
          <cell r="B17" t="str">
            <v>2037</v>
          </cell>
          <cell r="C17">
            <v>8468290887.7699871</v>
          </cell>
          <cell r="D17">
            <v>171689592.19000012</v>
          </cell>
        </row>
        <row r="18">
          <cell r="B18" t="str">
            <v>2038</v>
          </cell>
          <cell r="C18">
            <v>8292339404.349987</v>
          </cell>
          <cell r="D18">
            <v>175951483.41999975</v>
          </cell>
        </row>
        <row r="19">
          <cell r="B19" t="str">
            <v>2039</v>
          </cell>
          <cell r="C19">
            <v>8094786679.1199865</v>
          </cell>
          <cell r="D19">
            <v>197552725.23000056</v>
          </cell>
        </row>
        <row r="20">
          <cell r="B20" t="str">
            <v>2040</v>
          </cell>
          <cell r="C20">
            <v>7875079431.2799873</v>
          </cell>
          <cell r="D20">
            <v>219707247.83999965</v>
          </cell>
        </row>
        <row r="21">
          <cell r="B21" t="str">
            <v>2041</v>
          </cell>
          <cell r="C21">
            <v>7661267253.1499872</v>
          </cell>
          <cell r="D21">
            <v>213812178.12999991</v>
          </cell>
        </row>
        <row r="22">
          <cell r="B22" t="str">
            <v>2042</v>
          </cell>
          <cell r="C22">
            <v>7431532696.4899874</v>
          </cell>
          <cell r="D22">
            <v>229734556.65999997</v>
          </cell>
        </row>
        <row r="23">
          <cell r="B23" t="str">
            <v>2043</v>
          </cell>
          <cell r="C23">
            <v>7164369807.6199865</v>
          </cell>
          <cell r="D23">
            <v>267162888.87000069</v>
          </cell>
        </row>
        <row r="24">
          <cell r="B24" t="str">
            <v>2044</v>
          </cell>
          <cell r="C24">
            <v>6812581516.8999872</v>
          </cell>
          <cell r="D24">
            <v>351788290.71999925</v>
          </cell>
        </row>
        <row r="25">
          <cell r="B25" t="str">
            <v>2045</v>
          </cell>
          <cell r="C25">
            <v>6441835682.1199875</v>
          </cell>
          <cell r="D25">
            <v>370745834.77999991</v>
          </cell>
        </row>
        <row r="26">
          <cell r="B26" t="str">
            <v>2046</v>
          </cell>
          <cell r="C26">
            <v>6008494788.3399887</v>
          </cell>
          <cell r="D26">
            <v>433340893.77999896</v>
          </cell>
        </row>
        <row r="27">
          <cell r="B27" t="str">
            <v>2047</v>
          </cell>
          <cell r="C27">
            <v>5583171369.8899899</v>
          </cell>
          <cell r="D27">
            <v>425323418.44999927</v>
          </cell>
        </row>
        <row r="28">
          <cell r="B28" t="str">
            <v>2048</v>
          </cell>
          <cell r="C28">
            <v>5186339546.8599911</v>
          </cell>
          <cell r="D28">
            <v>396831823.0299992</v>
          </cell>
        </row>
        <row r="29">
          <cell r="B29" t="str">
            <v>2049</v>
          </cell>
          <cell r="C29">
            <v>4788426059.5499897</v>
          </cell>
          <cell r="D29">
            <v>397913487.31000108</v>
          </cell>
        </row>
        <row r="30">
          <cell r="B30" t="str">
            <v>2050</v>
          </cell>
          <cell r="C30">
            <v>4369315444.5899925</v>
          </cell>
          <cell r="D30">
            <v>419110614.95999759</v>
          </cell>
        </row>
        <row r="31">
          <cell r="B31" t="str">
            <v>2051</v>
          </cell>
          <cell r="C31">
            <v>3979949461.1199932</v>
          </cell>
          <cell r="D31">
            <v>389365983.46999931</v>
          </cell>
        </row>
        <row r="32">
          <cell r="B32" t="str">
            <v>2052</v>
          </cell>
          <cell r="C32">
            <v>3589931080.0299945</v>
          </cell>
          <cell r="D32">
            <v>390018381.08999854</v>
          </cell>
        </row>
        <row r="33">
          <cell r="B33" t="str">
            <v>2053</v>
          </cell>
          <cell r="C33">
            <v>3212556043.8699937</v>
          </cell>
          <cell r="D33">
            <v>377375036.16000068</v>
          </cell>
        </row>
        <row r="34">
          <cell r="B34" t="str">
            <v>2054</v>
          </cell>
          <cell r="C34">
            <v>2856998381.3999939</v>
          </cell>
          <cell r="D34">
            <v>355557662.47000003</v>
          </cell>
        </row>
        <row r="35">
          <cell r="B35" t="str">
            <v>2055</v>
          </cell>
          <cell r="C35">
            <v>2507982923.5299931</v>
          </cell>
          <cell r="D35">
            <v>349015457.87000078</v>
          </cell>
        </row>
        <row r="36">
          <cell r="B36" t="str">
            <v>2056</v>
          </cell>
          <cell r="C36">
            <v>2168941882.3599935</v>
          </cell>
          <cell r="D36">
            <v>339041041.16999954</v>
          </cell>
        </row>
        <row r="37">
          <cell r="B37" t="str">
            <v>2057</v>
          </cell>
          <cell r="C37">
            <v>1834494263.8499932</v>
          </cell>
          <cell r="D37">
            <v>334447618.51000011</v>
          </cell>
        </row>
        <row r="38">
          <cell r="B38" t="str">
            <v>2058</v>
          </cell>
          <cell r="C38">
            <v>1452612105.4799922</v>
          </cell>
          <cell r="D38">
            <v>381882158.37000108</v>
          </cell>
        </row>
        <row r="39">
          <cell r="B39" t="str">
            <v>2059</v>
          </cell>
          <cell r="C39">
            <v>1049902184.3099918</v>
          </cell>
          <cell r="D39">
            <v>402709921.17000026</v>
          </cell>
        </row>
        <row r="40">
          <cell r="B40" t="str">
            <v>2060</v>
          </cell>
          <cell r="C40">
            <v>651819406.03999257</v>
          </cell>
          <cell r="D40">
            <v>398082778.26999933</v>
          </cell>
        </row>
        <row r="41">
          <cell r="B41" t="str">
            <v>2061</v>
          </cell>
          <cell r="C41">
            <v>299395452.16999322</v>
          </cell>
          <cell r="D41">
            <v>352423953.86999935</v>
          </cell>
        </row>
        <row r="42">
          <cell r="B42" t="str">
            <v>2062</v>
          </cell>
          <cell r="C42">
            <v>149198057.02999344</v>
          </cell>
          <cell r="D42">
            <v>150197395.13999978</v>
          </cell>
        </row>
        <row r="43">
          <cell r="B43" t="str">
            <v>2063</v>
          </cell>
          <cell r="C43">
            <v>100565796.02999344</v>
          </cell>
          <cell r="D43">
            <v>48632261.000000007</v>
          </cell>
        </row>
        <row r="44">
          <cell r="B44" t="str">
            <v>2064</v>
          </cell>
          <cell r="C44">
            <v>68604478.749993443</v>
          </cell>
          <cell r="D44">
            <v>31961317.280000009</v>
          </cell>
        </row>
        <row r="45">
          <cell r="B45" t="str">
            <v>2065</v>
          </cell>
          <cell r="C45">
            <v>43004957.999993443</v>
          </cell>
          <cell r="D45">
            <v>25599520.750000004</v>
          </cell>
        </row>
        <row r="46">
          <cell r="B46" t="str">
            <v>2066</v>
          </cell>
          <cell r="C46">
            <v>25124098.009993453</v>
          </cell>
          <cell r="D46">
            <v>17880859.989999991</v>
          </cell>
        </row>
        <row r="47">
          <cell r="B47" t="str">
            <v>2067</v>
          </cell>
          <cell r="C47">
            <v>11176376.559993448</v>
          </cell>
          <cell r="D47">
            <v>13947721.450000005</v>
          </cell>
        </row>
        <row r="48">
          <cell r="B48" t="str">
            <v>2068</v>
          </cell>
          <cell r="C48">
            <v>2131752.3399934489</v>
          </cell>
          <cell r="D48">
            <v>9044624.2199999988</v>
          </cell>
        </row>
        <row r="49">
          <cell r="B49" t="str">
            <v>2069</v>
          </cell>
          <cell r="C49">
            <v>355956.36999344872</v>
          </cell>
          <cell r="D49">
            <v>1775795.9700000002</v>
          </cell>
        </row>
        <row r="50">
          <cell r="B50" t="str">
            <v>2070</v>
          </cell>
          <cell r="C50">
            <v>-6.5512722358107567E-6</v>
          </cell>
          <cell r="D50">
            <v>355956.37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95/" TargetMode="External"/><Relationship Id="rId4" Type="http://schemas.openxmlformats.org/officeDocument/2006/relationships/hyperlink" Target="https://www.coveredbondlabel.com/issuer/9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pt/institucional/investor-relations/santander-totta-sa/emissao-de-divida"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abSelected="1" zoomScale="80" zoomScaleNormal="80" workbookViewId="0">
      <selection activeCell="J24" sqref="J24"/>
    </sheetView>
  </sheetViews>
  <sheetFormatPr defaultRowHeight="14.6" x14ac:dyDescent="0.4"/>
  <cols>
    <col min="1" max="1" width="9.15234375" style="2"/>
    <col min="2" max="10" width="12.3828125" style="2" customWidth="1"/>
    <col min="11" max="18" width="9.15234375" style="2"/>
  </cols>
  <sheetData>
    <row r="1" spans="2:11" ht="15" thickBot="1" x14ac:dyDescent="0.45"/>
    <row r="2" spans="2:11" x14ac:dyDescent="0.4">
      <c r="B2" s="3"/>
      <c r="C2" s="4"/>
      <c r="D2" s="4"/>
      <c r="E2" s="4"/>
      <c r="F2" s="4"/>
      <c r="G2" s="4"/>
      <c r="H2" s="4"/>
      <c r="I2" s="4"/>
      <c r="J2" s="5"/>
    </row>
    <row r="3" spans="2:11" x14ac:dyDescent="0.4">
      <c r="B3" s="6"/>
      <c r="C3" s="7"/>
      <c r="D3" s="7"/>
      <c r="E3" s="7"/>
      <c r="F3" s="7"/>
      <c r="G3" s="7"/>
      <c r="H3" s="7"/>
      <c r="I3" s="7"/>
      <c r="J3" s="8"/>
    </row>
    <row r="4" spans="2:11" x14ac:dyDescent="0.4">
      <c r="B4" s="6"/>
      <c r="C4" s="7"/>
      <c r="D4" s="7"/>
      <c r="E4" s="7"/>
      <c r="F4" s="7"/>
      <c r="G4" s="7"/>
      <c r="H4" s="7"/>
      <c r="I4" s="7"/>
      <c r="J4" s="8"/>
    </row>
    <row r="5" spans="2:11" ht="30.9" x14ac:dyDescent="0.5">
      <c r="B5" s="6"/>
      <c r="C5" s="7"/>
      <c r="D5" s="7"/>
      <c r="E5" s="9"/>
      <c r="F5" s="10" t="s">
        <v>13</v>
      </c>
      <c r="G5" s="7"/>
      <c r="H5" s="7"/>
      <c r="I5" s="7"/>
      <c r="J5" s="8"/>
    </row>
    <row r="6" spans="2:11" ht="41.25" customHeight="1" x14ac:dyDescent="0.4">
      <c r="B6" s="6"/>
      <c r="C6" s="7"/>
      <c r="D6" s="7"/>
      <c r="E6" s="363" t="s">
        <v>1212</v>
      </c>
      <c r="F6" s="363"/>
      <c r="G6" s="363"/>
      <c r="H6" s="7"/>
      <c r="I6" s="7"/>
      <c r="J6" s="8"/>
    </row>
    <row r="7" spans="2:11" ht="26.15" x14ac:dyDescent="0.4">
      <c r="B7" s="6"/>
      <c r="C7" s="7"/>
      <c r="D7" s="7"/>
      <c r="E7" s="7"/>
      <c r="F7" s="193" t="s">
        <v>520</v>
      </c>
      <c r="G7" s="7"/>
      <c r="H7" s="7"/>
      <c r="I7" s="7"/>
      <c r="J7" s="8"/>
    </row>
    <row r="8" spans="2:11" ht="26.15" x14ac:dyDescent="0.4">
      <c r="B8" s="6"/>
      <c r="C8" s="7"/>
      <c r="D8" s="7"/>
      <c r="E8" s="7"/>
      <c r="F8" s="193" t="s">
        <v>1416</v>
      </c>
      <c r="G8" s="7"/>
      <c r="H8" s="7"/>
      <c r="I8" s="7"/>
      <c r="J8" s="8"/>
      <c r="K8" s="20"/>
    </row>
    <row r="9" spans="2:11" ht="20.6" x14ac:dyDescent="0.4">
      <c r="B9" s="6"/>
      <c r="C9" s="7"/>
      <c r="D9" s="7"/>
      <c r="E9" s="7"/>
      <c r="F9" s="11" t="s">
        <v>1675</v>
      </c>
      <c r="G9" s="7"/>
      <c r="H9" s="7"/>
      <c r="I9" s="7"/>
      <c r="J9" s="8"/>
      <c r="K9" s="20"/>
    </row>
    <row r="10" spans="2:11" ht="20.6" x14ac:dyDescent="0.4">
      <c r="B10" s="6"/>
      <c r="C10" s="7"/>
      <c r="D10" s="7"/>
      <c r="E10" s="7"/>
      <c r="F10" s="11" t="s">
        <v>1676</v>
      </c>
      <c r="G10" s="7"/>
      <c r="H10" s="7"/>
      <c r="I10" s="7"/>
      <c r="J10" s="8"/>
      <c r="K10" s="20"/>
    </row>
    <row r="11" spans="2:11" ht="20.6" x14ac:dyDescent="0.4">
      <c r="B11" s="6"/>
      <c r="C11" s="7"/>
      <c r="D11" s="7"/>
      <c r="E11" s="7"/>
      <c r="F11" s="11"/>
      <c r="G11" s="7"/>
      <c r="H11" s="7"/>
      <c r="I11" s="7"/>
      <c r="J11" s="8"/>
      <c r="K11" s="20"/>
    </row>
    <row r="12" spans="2:11" x14ac:dyDescent="0.4">
      <c r="B12" s="6"/>
      <c r="C12" s="7"/>
      <c r="D12" s="7"/>
      <c r="E12" s="7"/>
      <c r="F12" s="7"/>
      <c r="G12" s="7"/>
      <c r="H12" s="7"/>
      <c r="I12" s="7"/>
      <c r="J12" s="8"/>
    </row>
    <row r="13" spans="2:11" x14ac:dyDescent="0.4">
      <c r="B13" s="6"/>
      <c r="C13" s="7"/>
      <c r="D13" s="7"/>
      <c r="E13" s="7"/>
      <c r="F13" s="7"/>
      <c r="G13" s="7"/>
      <c r="H13" s="7"/>
      <c r="I13" s="7"/>
      <c r="J13" s="8"/>
    </row>
    <row r="14" spans="2:11" x14ac:dyDescent="0.4">
      <c r="B14" s="6"/>
      <c r="C14" s="7"/>
      <c r="D14" s="7"/>
      <c r="E14" s="7"/>
      <c r="F14" s="7"/>
      <c r="G14" s="7"/>
      <c r="H14" s="7"/>
      <c r="I14" s="7"/>
      <c r="J14" s="8"/>
    </row>
    <row r="15" spans="2:11" x14ac:dyDescent="0.4">
      <c r="B15" s="6"/>
      <c r="C15" s="7"/>
      <c r="D15" s="7"/>
      <c r="E15" s="7"/>
      <c r="F15" s="7"/>
      <c r="G15" s="7"/>
      <c r="H15" s="7"/>
      <c r="I15" s="7"/>
      <c r="J15" s="8"/>
    </row>
    <row r="16" spans="2:11" x14ac:dyDescent="0.4">
      <c r="B16" s="6"/>
      <c r="C16" s="7"/>
      <c r="D16" s="7"/>
      <c r="E16" s="7"/>
      <c r="F16" s="7"/>
      <c r="G16" s="7"/>
      <c r="H16" s="7"/>
      <c r="I16" s="7"/>
      <c r="J16" s="8"/>
    </row>
    <row r="17" spans="2:10" x14ac:dyDescent="0.4">
      <c r="B17" s="6"/>
      <c r="C17" s="7"/>
      <c r="D17" s="7"/>
      <c r="E17" s="7"/>
      <c r="F17" s="7"/>
      <c r="G17" s="7"/>
      <c r="H17" s="7"/>
      <c r="I17" s="7"/>
      <c r="J17" s="8"/>
    </row>
    <row r="18" spans="2:10" x14ac:dyDescent="0.4">
      <c r="B18" s="6"/>
      <c r="C18" s="7"/>
      <c r="D18" s="7"/>
      <c r="E18" s="7"/>
      <c r="F18" s="7"/>
      <c r="G18" s="7"/>
      <c r="H18" s="7"/>
      <c r="I18" s="7"/>
      <c r="J18" s="8"/>
    </row>
    <row r="19" spans="2:10" x14ac:dyDescent="0.4">
      <c r="B19" s="6"/>
      <c r="C19" s="7"/>
      <c r="D19" s="7"/>
      <c r="E19" s="7"/>
      <c r="F19" s="7"/>
      <c r="G19" s="7"/>
      <c r="H19" s="7"/>
      <c r="I19" s="7"/>
      <c r="J19" s="8"/>
    </row>
    <row r="20" spans="2:10" x14ac:dyDescent="0.4">
      <c r="B20" s="6"/>
      <c r="C20" s="7"/>
      <c r="D20" s="7"/>
      <c r="E20" s="7"/>
      <c r="F20" s="7"/>
      <c r="G20" s="7"/>
      <c r="H20" s="7"/>
      <c r="I20" s="7"/>
      <c r="J20" s="8"/>
    </row>
    <row r="21" spans="2:10" x14ac:dyDescent="0.4">
      <c r="B21" s="6"/>
      <c r="C21" s="7"/>
      <c r="D21" s="7"/>
      <c r="E21" s="7"/>
      <c r="F21" s="7"/>
      <c r="G21" s="7"/>
      <c r="H21" s="7"/>
      <c r="I21" s="7"/>
      <c r="J21" s="8"/>
    </row>
    <row r="22" spans="2:10" x14ac:dyDescent="0.4">
      <c r="B22" s="6"/>
      <c r="C22" s="7"/>
      <c r="D22" s="7"/>
      <c r="E22" s="7"/>
      <c r="F22" s="12" t="s">
        <v>14</v>
      </c>
      <c r="G22" s="7"/>
      <c r="H22" s="7"/>
      <c r="I22" s="7"/>
      <c r="J22" s="8"/>
    </row>
    <row r="23" spans="2:10" x14ac:dyDescent="0.4">
      <c r="B23" s="6"/>
      <c r="C23" s="7"/>
      <c r="D23" s="7"/>
      <c r="E23" s="7"/>
      <c r="F23" s="13"/>
      <c r="G23" s="7"/>
      <c r="H23" s="7"/>
      <c r="I23" s="7"/>
      <c r="J23" s="8"/>
    </row>
    <row r="24" spans="2:10" x14ac:dyDescent="0.4">
      <c r="B24" s="6"/>
      <c r="C24" s="7"/>
      <c r="D24" s="366" t="s">
        <v>15</v>
      </c>
      <c r="E24" s="362" t="s">
        <v>16</v>
      </c>
      <c r="F24" s="362"/>
      <c r="G24" s="362"/>
      <c r="H24" s="362"/>
      <c r="I24" s="7"/>
      <c r="J24" s="8"/>
    </row>
    <row r="25" spans="2:10" x14ac:dyDescent="0.4">
      <c r="B25" s="6"/>
      <c r="C25" s="7"/>
      <c r="D25" s="7"/>
      <c r="E25" s="14"/>
      <c r="F25" s="14"/>
      <c r="G25" s="14"/>
      <c r="H25" s="7"/>
      <c r="I25" s="7"/>
      <c r="J25" s="8"/>
    </row>
    <row r="26" spans="2:10" x14ac:dyDescent="0.4">
      <c r="B26" s="6"/>
      <c r="C26" s="7"/>
      <c r="D26" s="366" t="s">
        <v>17</v>
      </c>
      <c r="E26" s="362"/>
      <c r="F26" s="362"/>
      <c r="G26" s="362"/>
      <c r="H26" s="362"/>
      <c r="I26" s="7"/>
      <c r="J26" s="8"/>
    </row>
    <row r="27" spans="2:10" x14ac:dyDescent="0.4">
      <c r="B27" s="6"/>
      <c r="C27" s="7"/>
      <c r="D27" s="15"/>
      <c r="E27" s="15"/>
      <c r="F27" s="15"/>
      <c r="G27" s="15"/>
      <c r="H27" s="15"/>
      <c r="I27" s="7"/>
      <c r="J27" s="8"/>
    </row>
    <row r="28" spans="2:10" x14ac:dyDescent="0.4">
      <c r="B28" s="6"/>
      <c r="C28" s="7"/>
      <c r="D28" s="366" t="s">
        <v>18</v>
      </c>
      <c r="E28" s="362" t="s">
        <v>16</v>
      </c>
      <c r="F28" s="362"/>
      <c r="G28" s="362"/>
      <c r="H28" s="362"/>
      <c r="I28" s="7"/>
      <c r="J28" s="8"/>
    </row>
    <row r="29" spans="2:10" x14ac:dyDescent="0.4">
      <c r="B29" s="6"/>
      <c r="C29" s="7"/>
      <c r="D29" s="15"/>
      <c r="E29" s="15"/>
      <c r="F29" s="15"/>
      <c r="G29" s="15"/>
      <c r="H29" s="15"/>
      <c r="I29" s="7"/>
      <c r="J29" s="8"/>
    </row>
    <row r="30" spans="2:10" x14ac:dyDescent="0.4">
      <c r="B30" s="6"/>
      <c r="C30" s="7"/>
      <c r="D30" s="366" t="s">
        <v>19</v>
      </c>
      <c r="E30" s="362" t="s">
        <v>16</v>
      </c>
      <c r="F30" s="362"/>
      <c r="G30" s="362"/>
      <c r="H30" s="362"/>
      <c r="I30" s="7"/>
      <c r="J30" s="8"/>
    </row>
    <row r="31" spans="2:10" x14ac:dyDescent="0.4">
      <c r="B31" s="6"/>
      <c r="C31" s="7"/>
      <c r="D31" s="15"/>
      <c r="E31" s="15"/>
      <c r="F31" s="15"/>
      <c r="G31" s="15"/>
      <c r="H31" s="15"/>
      <c r="I31" s="7"/>
      <c r="J31" s="8"/>
    </row>
    <row r="32" spans="2:10" x14ac:dyDescent="0.4">
      <c r="B32" s="6"/>
      <c r="C32" s="7"/>
      <c r="D32" s="366" t="s">
        <v>20</v>
      </c>
      <c r="E32" s="362" t="s">
        <v>16</v>
      </c>
      <c r="F32" s="362"/>
      <c r="G32" s="362"/>
      <c r="H32" s="362"/>
      <c r="I32" s="7"/>
      <c r="J32" s="8"/>
    </row>
    <row r="33" spans="1:18" x14ac:dyDescent="0.4">
      <c r="B33" s="6"/>
      <c r="C33" s="7"/>
      <c r="D33" s="14"/>
      <c r="E33" s="14"/>
      <c r="F33" s="14"/>
      <c r="G33" s="14"/>
      <c r="H33" s="14"/>
      <c r="I33" s="7"/>
      <c r="J33" s="8"/>
    </row>
    <row r="34" spans="1:18" x14ac:dyDescent="0.4">
      <c r="B34" s="6"/>
      <c r="C34" s="7"/>
      <c r="D34" s="366" t="s">
        <v>21</v>
      </c>
      <c r="E34" s="362" t="s">
        <v>16</v>
      </c>
      <c r="F34" s="362"/>
      <c r="G34" s="362"/>
      <c r="H34" s="362"/>
      <c r="I34" s="7"/>
      <c r="J34" s="8"/>
    </row>
    <row r="35" spans="1:18" x14ac:dyDescent="0.4">
      <c r="B35" s="6"/>
      <c r="C35" s="7"/>
      <c r="D35" s="7"/>
      <c r="E35" s="7"/>
      <c r="F35" s="7"/>
      <c r="G35" s="7"/>
      <c r="H35" s="7"/>
      <c r="I35" s="7"/>
      <c r="J35" s="8"/>
    </row>
    <row r="36" spans="1:18" x14ac:dyDescent="0.4">
      <c r="B36" s="6"/>
      <c r="C36" s="7"/>
      <c r="D36" s="364" t="s">
        <v>22</v>
      </c>
      <c r="E36" s="365"/>
      <c r="F36" s="365"/>
      <c r="G36" s="365"/>
      <c r="H36" s="365"/>
      <c r="I36" s="7"/>
      <c r="J36" s="8"/>
    </row>
    <row r="37" spans="1:18" x14ac:dyDescent="0.4">
      <c r="B37" s="6"/>
      <c r="C37" s="7"/>
      <c r="D37" s="7"/>
      <c r="E37" s="7"/>
      <c r="F37" s="13"/>
      <c r="G37" s="7"/>
      <c r="H37" s="7"/>
      <c r="I37" s="7"/>
      <c r="J37" s="8"/>
    </row>
    <row r="38" spans="1:18" x14ac:dyDescent="0.4">
      <c r="B38" s="6"/>
      <c r="C38" s="7"/>
      <c r="D38" s="364" t="s">
        <v>947</v>
      </c>
      <c r="E38" s="365"/>
      <c r="F38" s="365"/>
      <c r="G38" s="365"/>
      <c r="H38" s="365"/>
      <c r="I38" s="7"/>
      <c r="J38" s="8"/>
    </row>
    <row r="39" spans="1:18" x14ac:dyDescent="0.4">
      <c r="B39" s="6"/>
      <c r="C39" s="7"/>
      <c r="D39" s="82"/>
      <c r="E39" s="82"/>
      <c r="F39" s="82"/>
      <c r="G39" s="82"/>
      <c r="H39" s="82"/>
      <c r="I39" s="7"/>
      <c r="J39" s="8"/>
    </row>
    <row r="40" spans="1:18" s="160" customFormat="1" x14ac:dyDescent="0.4">
      <c r="A40" s="2"/>
      <c r="B40" s="6"/>
      <c r="C40" s="7"/>
      <c r="D40" s="361" t="s">
        <v>1172</v>
      </c>
      <c r="E40" s="362" t="s">
        <v>16</v>
      </c>
      <c r="F40" s="362"/>
      <c r="G40" s="362"/>
      <c r="H40" s="362"/>
      <c r="I40" s="7"/>
      <c r="J40" s="8"/>
      <c r="K40" s="2"/>
      <c r="L40" s="2"/>
      <c r="M40" s="2"/>
      <c r="N40" s="2"/>
      <c r="O40" s="2"/>
      <c r="P40" s="2"/>
      <c r="Q40" s="2"/>
      <c r="R40" s="2"/>
    </row>
    <row r="41" spans="1:18" s="160" customFormat="1" x14ac:dyDescent="0.4">
      <c r="A41" s="2"/>
      <c r="B41" s="6"/>
      <c r="C41" s="7"/>
      <c r="D41" s="7"/>
      <c r="E41" s="178"/>
      <c r="F41" s="178"/>
      <c r="G41" s="178"/>
      <c r="H41" s="178"/>
      <c r="I41" s="7"/>
      <c r="J41" s="8"/>
      <c r="K41" s="2"/>
      <c r="L41" s="2"/>
      <c r="M41" s="2"/>
      <c r="N41" s="2"/>
      <c r="O41" s="2"/>
      <c r="P41" s="2"/>
      <c r="Q41" s="2"/>
      <c r="R41" s="2"/>
    </row>
    <row r="42" spans="1:18" s="160" customFormat="1" x14ac:dyDescent="0.4">
      <c r="A42" s="2"/>
      <c r="B42" s="6"/>
      <c r="C42" s="7"/>
      <c r="D42" s="361" t="s">
        <v>1211</v>
      </c>
      <c r="E42" s="362"/>
      <c r="F42" s="362"/>
      <c r="G42" s="362"/>
      <c r="H42" s="362"/>
      <c r="I42" s="7"/>
      <c r="J42" s="8"/>
      <c r="K42" s="2"/>
      <c r="L42" s="2"/>
      <c r="M42" s="2"/>
      <c r="N42" s="2"/>
      <c r="O42" s="2"/>
      <c r="P42" s="2"/>
      <c r="Q42" s="2"/>
      <c r="R42" s="2"/>
    </row>
    <row r="43" spans="1:18" ht="15" thickBot="1" x14ac:dyDescent="0.45">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0" zoomScaleNormal="80" workbookViewId="0">
      <selection activeCell="C180" sqref="C180"/>
    </sheetView>
  </sheetViews>
  <sheetFormatPr defaultColWidth="8.84375" defaultRowHeight="14.6" outlineLevelRow="1" x14ac:dyDescent="0.4"/>
  <cols>
    <col min="1" max="1" width="13.3046875" style="25" customWidth="1"/>
    <col min="2" max="2" width="60.69140625" style="25" customWidth="1"/>
    <col min="3" max="3" width="39.15234375" style="25" bestFit="1" customWidth="1"/>
    <col min="4" max="4" width="35.15234375" style="25" bestFit="1" customWidth="1"/>
    <col min="5" max="5" width="6.69140625" style="25" customWidth="1"/>
    <col min="6" max="6" width="41.69140625" style="25" customWidth="1"/>
    <col min="7" max="7" width="41.69140625" style="23" customWidth="1"/>
    <col min="8" max="8" width="7.3046875" style="25" customWidth="1"/>
    <col min="9" max="9" width="71.84375" style="25" customWidth="1"/>
    <col min="10" max="11" width="47.69140625" style="25" customWidth="1"/>
    <col min="12" max="12" width="7.3046875" style="25" customWidth="1"/>
    <col min="13" max="13" width="25.69140625" style="25" customWidth="1"/>
    <col min="14" max="14" width="25.69140625" style="23" customWidth="1"/>
    <col min="15" max="16384" width="8.84375" style="53"/>
  </cols>
  <sheetData>
    <row r="1" spans="1:13" ht="30.9" x14ac:dyDescent="0.4">
      <c r="A1" s="124" t="s">
        <v>948</v>
      </c>
      <c r="B1" s="124"/>
      <c r="C1" s="23"/>
      <c r="D1" s="23"/>
      <c r="E1" s="23"/>
      <c r="F1" s="184" t="s">
        <v>1213</v>
      </c>
      <c r="H1" s="23"/>
      <c r="I1" s="124"/>
      <c r="J1" s="23"/>
      <c r="K1" s="23"/>
      <c r="L1" s="23"/>
      <c r="M1" s="23"/>
    </row>
    <row r="2" spans="1:13" ht="15" thickBot="1" x14ac:dyDescent="0.45">
      <c r="A2" s="23"/>
      <c r="B2" s="24"/>
      <c r="C2" s="24"/>
      <c r="D2" s="23"/>
      <c r="E2" s="23"/>
      <c r="F2" s="23"/>
      <c r="H2" s="23"/>
      <c r="L2" s="23"/>
      <c r="M2" s="23"/>
    </row>
    <row r="3" spans="1:13" ht="18.899999999999999" thickBot="1" x14ac:dyDescent="0.45">
      <c r="A3" s="26"/>
      <c r="B3" s="27" t="s">
        <v>23</v>
      </c>
      <c r="C3" s="196" t="s">
        <v>164</v>
      </c>
      <c r="D3" s="26"/>
      <c r="E3" s="26"/>
      <c r="F3" s="23"/>
      <c r="G3" s="26"/>
      <c r="H3" s="23"/>
      <c r="L3" s="23"/>
      <c r="M3" s="23"/>
    </row>
    <row r="4" spans="1:13" ht="15" thickBot="1" x14ac:dyDescent="0.45">
      <c r="H4" s="23"/>
      <c r="L4" s="23"/>
      <c r="M4" s="23"/>
    </row>
    <row r="5" spans="1:13" ht="18.45" x14ac:dyDescent="0.4">
      <c r="A5" s="28"/>
      <c r="B5" s="29" t="s">
        <v>24</v>
      </c>
      <c r="C5" s="28"/>
      <c r="E5" s="30"/>
      <c r="F5" s="30"/>
      <c r="H5" s="23"/>
      <c r="L5" s="23"/>
      <c r="M5" s="23"/>
    </row>
    <row r="6" spans="1:13" x14ac:dyDescent="0.4">
      <c r="B6" s="32" t="s">
        <v>25</v>
      </c>
      <c r="C6" s="161"/>
      <c r="D6" s="161"/>
      <c r="H6" s="23"/>
      <c r="L6" s="23"/>
      <c r="M6" s="23"/>
    </row>
    <row r="7" spans="1:13" x14ac:dyDescent="0.4">
      <c r="B7" s="31" t="s">
        <v>26</v>
      </c>
      <c r="C7" s="161"/>
      <c r="D7" s="161"/>
      <c r="H7" s="23"/>
      <c r="L7" s="23"/>
      <c r="M7" s="23"/>
    </row>
    <row r="8" spans="1:13" x14ac:dyDescent="0.4">
      <c r="B8" s="31" t="s">
        <v>27</v>
      </c>
      <c r="C8" s="161"/>
      <c r="D8" s="161"/>
      <c r="F8" s="25" t="s">
        <v>28</v>
      </c>
      <c r="H8" s="23"/>
      <c r="L8" s="23"/>
      <c r="M8" s="23"/>
    </row>
    <row r="9" spans="1:13" x14ac:dyDescent="0.4">
      <c r="B9" s="32" t="s">
        <v>29</v>
      </c>
      <c r="H9" s="23"/>
      <c r="L9" s="23"/>
      <c r="M9" s="23"/>
    </row>
    <row r="10" spans="1:13" x14ac:dyDescent="0.4">
      <c r="B10" s="32" t="s">
        <v>30</v>
      </c>
      <c r="H10" s="23"/>
      <c r="L10" s="23"/>
      <c r="M10" s="23"/>
    </row>
    <row r="11" spans="1:13" ht="15" thickBot="1" x14ac:dyDescent="0.45">
      <c r="B11" s="33" t="s">
        <v>31</v>
      </c>
      <c r="H11" s="23"/>
      <c r="L11" s="23"/>
      <c r="M11" s="23"/>
    </row>
    <row r="12" spans="1:13" x14ac:dyDescent="0.4">
      <c r="B12" s="34"/>
      <c r="H12" s="23"/>
      <c r="L12" s="23"/>
      <c r="M12" s="23"/>
    </row>
    <row r="13" spans="1:13" ht="36.9" x14ac:dyDescent="0.4">
      <c r="A13" s="35" t="s">
        <v>32</v>
      </c>
      <c r="B13" s="35" t="s">
        <v>25</v>
      </c>
      <c r="C13" s="36"/>
      <c r="D13" s="36"/>
      <c r="E13" s="36"/>
      <c r="F13" s="36"/>
      <c r="G13" s="37"/>
      <c r="H13" s="23"/>
      <c r="L13" s="23"/>
      <c r="M13" s="23"/>
    </row>
    <row r="14" spans="1:13" x14ac:dyDescent="0.4">
      <c r="A14" s="25" t="s">
        <v>33</v>
      </c>
      <c r="B14" s="38" t="s">
        <v>0</v>
      </c>
      <c r="C14" s="194" t="s">
        <v>520</v>
      </c>
      <c r="E14" s="30"/>
      <c r="F14" s="30"/>
      <c r="H14" s="23"/>
      <c r="L14" s="23"/>
      <c r="M14" s="23"/>
    </row>
    <row r="15" spans="1:13" x14ac:dyDescent="0.4">
      <c r="A15" s="25" t="s">
        <v>35</v>
      </c>
      <c r="B15" s="38" t="s">
        <v>36</v>
      </c>
      <c r="C15" s="194" t="s">
        <v>1417</v>
      </c>
      <c r="E15" s="30"/>
      <c r="F15" s="30"/>
      <c r="H15" s="23"/>
      <c r="L15" s="23"/>
      <c r="M15" s="23"/>
    </row>
    <row r="16" spans="1:13" ht="43.75" x14ac:dyDescent="0.4">
      <c r="A16" s="25" t="s">
        <v>37</v>
      </c>
      <c r="B16" s="38" t="s">
        <v>38</v>
      </c>
      <c r="C16" s="194" t="s">
        <v>1418</v>
      </c>
      <c r="E16" s="30"/>
      <c r="F16" s="30"/>
      <c r="H16" s="23"/>
      <c r="L16" s="23"/>
      <c r="M16" s="23"/>
    </row>
    <row r="17" spans="1:13" ht="15.9" x14ac:dyDescent="0.4">
      <c r="A17" s="25" t="s">
        <v>39</v>
      </c>
      <c r="B17" s="38" t="s">
        <v>40</v>
      </c>
      <c r="C17" s="195">
        <v>44834</v>
      </c>
      <c r="E17" s="30"/>
      <c r="F17" s="30"/>
      <c r="H17" s="23"/>
      <c r="L17" s="23"/>
      <c r="M17" s="23"/>
    </row>
    <row r="18" spans="1:13" outlineLevel="1" x14ac:dyDescent="0.4">
      <c r="A18" s="25" t="s">
        <v>41</v>
      </c>
      <c r="B18" s="39" t="s">
        <v>42</v>
      </c>
      <c r="E18" s="30"/>
      <c r="F18" s="30"/>
      <c r="H18" s="23"/>
      <c r="L18" s="23"/>
      <c r="M18" s="23"/>
    </row>
    <row r="19" spans="1:13" outlineLevel="1" x14ac:dyDescent="0.4">
      <c r="A19" s="25" t="s">
        <v>43</v>
      </c>
      <c r="B19" s="39" t="s">
        <v>44</v>
      </c>
      <c r="E19" s="30"/>
      <c r="F19" s="30"/>
      <c r="H19" s="23"/>
      <c r="L19" s="23"/>
      <c r="M19" s="23"/>
    </row>
    <row r="20" spans="1:13" outlineLevel="1" x14ac:dyDescent="0.4">
      <c r="A20" s="25" t="s">
        <v>45</v>
      </c>
      <c r="B20" s="39"/>
      <c r="E20" s="30"/>
      <c r="F20" s="30"/>
      <c r="H20" s="23"/>
      <c r="L20" s="23"/>
      <c r="M20" s="23"/>
    </row>
    <row r="21" spans="1:13" outlineLevel="1" x14ac:dyDescent="0.4">
      <c r="A21" s="25" t="s">
        <v>46</v>
      </c>
      <c r="B21" s="39"/>
      <c r="E21" s="30"/>
      <c r="F21" s="30"/>
      <c r="H21" s="23"/>
      <c r="L21" s="23"/>
      <c r="M21" s="23"/>
    </row>
    <row r="22" spans="1:13" outlineLevel="1" x14ac:dyDescent="0.4">
      <c r="A22" s="25" t="s">
        <v>47</v>
      </c>
      <c r="B22" s="39"/>
      <c r="E22" s="30"/>
      <c r="F22" s="30"/>
      <c r="H22" s="23"/>
      <c r="L22" s="23"/>
      <c r="M22" s="23"/>
    </row>
    <row r="23" spans="1:13" outlineLevel="1" x14ac:dyDescent="0.4">
      <c r="A23" s="25" t="s">
        <v>48</v>
      </c>
      <c r="B23" s="39"/>
      <c r="E23" s="30"/>
      <c r="F23" s="30"/>
      <c r="H23" s="23"/>
      <c r="L23" s="23"/>
      <c r="M23" s="23"/>
    </row>
    <row r="24" spans="1:13" outlineLevel="1" x14ac:dyDescent="0.4">
      <c r="A24" s="25" t="s">
        <v>49</v>
      </c>
      <c r="B24" s="39"/>
      <c r="E24" s="30"/>
      <c r="F24" s="30"/>
      <c r="H24" s="23"/>
      <c r="L24" s="23"/>
      <c r="M24" s="23"/>
    </row>
    <row r="25" spans="1:13" outlineLevel="1" x14ac:dyDescent="0.4">
      <c r="A25" s="25" t="s">
        <v>50</v>
      </c>
      <c r="B25" s="39"/>
      <c r="E25" s="30"/>
      <c r="F25" s="30"/>
      <c r="H25" s="23"/>
      <c r="L25" s="23"/>
      <c r="M25" s="23"/>
    </row>
    <row r="26" spans="1:13" ht="18.45" x14ac:dyDescent="0.4">
      <c r="A26" s="36"/>
      <c r="B26" s="35" t="s">
        <v>26</v>
      </c>
      <c r="C26" s="36"/>
      <c r="D26" s="36"/>
      <c r="E26" s="36"/>
      <c r="F26" s="36"/>
      <c r="G26" s="37"/>
      <c r="H26" s="23"/>
      <c r="L26" s="23"/>
      <c r="M26" s="23"/>
    </row>
    <row r="27" spans="1:13" ht="15.9" x14ac:dyDescent="0.4">
      <c r="A27" s="25" t="s">
        <v>51</v>
      </c>
      <c r="B27" s="40" t="s">
        <v>52</v>
      </c>
      <c r="C27" s="197" t="s">
        <v>1419</v>
      </c>
      <c r="D27" s="41"/>
      <c r="E27" s="41"/>
      <c r="F27" s="41"/>
      <c r="H27" s="23"/>
      <c r="L27" s="23"/>
      <c r="M27" s="23"/>
    </row>
    <row r="28" spans="1:13" ht="15.9" x14ac:dyDescent="0.4">
      <c r="A28" s="25" t="s">
        <v>53</v>
      </c>
      <c r="B28" s="40" t="s">
        <v>54</v>
      </c>
      <c r="C28" s="197" t="s">
        <v>1419</v>
      </c>
      <c r="D28" s="41"/>
      <c r="E28" s="41"/>
      <c r="F28" s="41"/>
      <c r="H28" s="23"/>
      <c r="L28" s="23"/>
      <c r="M28" s="23"/>
    </row>
    <row r="29" spans="1:13" ht="31.75" x14ac:dyDescent="0.4">
      <c r="A29" s="25" t="s">
        <v>55</v>
      </c>
      <c r="B29" s="40" t="s">
        <v>56</v>
      </c>
      <c r="C29" s="198" t="s">
        <v>1420</v>
      </c>
      <c r="E29" s="41"/>
      <c r="F29" s="41"/>
      <c r="H29" s="23"/>
      <c r="L29" s="23"/>
      <c r="M29" s="23"/>
    </row>
    <row r="30" spans="1:13" outlineLevel="1" x14ac:dyDescent="0.4">
      <c r="A30" s="25" t="s">
        <v>57</v>
      </c>
      <c r="B30" s="40"/>
      <c r="E30" s="41"/>
      <c r="F30" s="41"/>
      <c r="H30" s="23"/>
      <c r="L30" s="23"/>
      <c r="M30" s="23"/>
    </row>
    <row r="31" spans="1:13" outlineLevel="1" x14ac:dyDescent="0.4">
      <c r="A31" s="25" t="s">
        <v>58</v>
      </c>
      <c r="B31" s="40"/>
      <c r="E31" s="41"/>
      <c r="F31" s="41"/>
      <c r="H31" s="23"/>
      <c r="L31" s="23"/>
      <c r="M31" s="23"/>
    </row>
    <row r="32" spans="1:13" outlineLevel="1" x14ac:dyDescent="0.4">
      <c r="A32" s="25" t="s">
        <v>59</v>
      </c>
      <c r="B32" s="40"/>
      <c r="E32" s="41"/>
      <c r="F32" s="41"/>
      <c r="H32" s="23"/>
      <c r="L32" s="23"/>
      <c r="M32" s="23"/>
    </row>
    <row r="33" spans="1:14" outlineLevel="1" x14ac:dyDescent="0.4">
      <c r="A33" s="25" t="s">
        <v>60</v>
      </c>
      <c r="B33" s="40"/>
      <c r="E33" s="41"/>
      <c r="F33" s="41"/>
      <c r="H33" s="23"/>
      <c r="L33" s="23"/>
      <c r="M33" s="23"/>
    </row>
    <row r="34" spans="1:14" outlineLevel="1" x14ac:dyDescent="0.4">
      <c r="A34" s="25" t="s">
        <v>61</v>
      </c>
      <c r="B34" s="40"/>
      <c r="E34" s="41"/>
      <c r="F34" s="41"/>
      <c r="H34" s="23"/>
      <c r="L34" s="23"/>
      <c r="M34" s="23"/>
    </row>
    <row r="35" spans="1:14" outlineLevel="1" x14ac:dyDescent="0.4">
      <c r="A35" s="25" t="s">
        <v>62</v>
      </c>
      <c r="B35" s="42"/>
      <c r="E35" s="41"/>
      <c r="F35" s="41"/>
      <c r="H35" s="23"/>
      <c r="L35" s="23"/>
      <c r="M35" s="23"/>
    </row>
    <row r="36" spans="1:14" ht="18.45" x14ac:dyDescent="0.4">
      <c r="A36" s="35"/>
      <c r="B36" s="35" t="s">
        <v>27</v>
      </c>
      <c r="C36" s="35"/>
      <c r="D36" s="36"/>
      <c r="E36" s="36"/>
      <c r="F36" s="36"/>
      <c r="G36" s="37"/>
      <c r="H36" s="23"/>
      <c r="L36" s="23"/>
      <c r="M36" s="23"/>
    </row>
    <row r="37" spans="1:14" ht="15" customHeight="1" x14ac:dyDescent="0.4">
      <c r="A37" s="43"/>
      <c r="B37" s="44" t="s">
        <v>63</v>
      </c>
      <c r="C37" s="43" t="s">
        <v>64</v>
      </c>
      <c r="D37" s="45"/>
      <c r="E37" s="45"/>
      <c r="F37" s="45"/>
      <c r="G37" s="46"/>
      <c r="H37" s="23"/>
      <c r="L37" s="23"/>
      <c r="M37" s="23"/>
    </row>
    <row r="38" spans="1:14" x14ac:dyDescent="0.4">
      <c r="A38" s="25" t="s">
        <v>4</v>
      </c>
      <c r="B38" s="41" t="s">
        <v>821</v>
      </c>
      <c r="C38" s="155">
        <v>9986.0638830499192</v>
      </c>
      <c r="F38" s="41"/>
      <c r="H38" s="23"/>
      <c r="L38" s="23"/>
      <c r="M38" s="23"/>
    </row>
    <row r="39" spans="1:14" x14ac:dyDescent="0.4">
      <c r="A39" s="25" t="s">
        <v>65</v>
      </c>
      <c r="B39" s="41" t="s">
        <v>66</v>
      </c>
      <c r="C39" s="155">
        <v>8600</v>
      </c>
      <c r="F39" s="41"/>
      <c r="H39" s="23"/>
      <c r="L39" s="23"/>
      <c r="M39" s="23"/>
      <c r="N39" s="53"/>
    </row>
    <row r="40" spans="1:14" outlineLevel="1" x14ac:dyDescent="0.4">
      <c r="A40" s="25" t="s">
        <v>67</v>
      </c>
      <c r="B40" s="47" t="s">
        <v>68</v>
      </c>
      <c r="C40" s="127">
        <v>10042.055963191231</v>
      </c>
      <c r="F40" s="41"/>
      <c r="H40" s="23"/>
      <c r="L40" s="23"/>
      <c r="M40" s="23"/>
      <c r="N40" s="53"/>
    </row>
    <row r="41" spans="1:14" outlineLevel="1" x14ac:dyDescent="0.4">
      <c r="A41" s="25" t="s">
        <v>70</v>
      </c>
      <c r="B41" s="47" t="s">
        <v>71</v>
      </c>
      <c r="C41" s="127">
        <v>7825.0892892462571</v>
      </c>
      <c r="F41" s="41"/>
      <c r="H41" s="23"/>
      <c r="L41" s="23"/>
      <c r="M41" s="23"/>
      <c r="N41" s="53"/>
    </row>
    <row r="42" spans="1:14" outlineLevel="1" x14ac:dyDescent="0.4">
      <c r="A42" s="25" t="s">
        <v>72</v>
      </c>
      <c r="B42" s="47"/>
      <c r="C42" s="127"/>
      <c r="F42" s="41"/>
      <c r="H42" s="23"/>
      <c r="L42" s="23"/>
      <c r="M42" s="23"/>
      <c r="N42" s="53"/>
    </row>
    <row r="43" spans="1:14" outlineLevel="1" x14ac:dyDescent="0.4">
      <c r="A43" s="53" t="s">
        <v>993</v>
      </c>
      <c r="B43" s="41"/>
      <c r="F43" s="41"/>
      <c r="H43" s="23"/>
      <c r="L43" s="23"/>
      <c r="M43" s="23"/>
      <c r="N43" s="53"/>
    </row>
    <row r="44" spans="1:14" ht="15" customHeight="1" x14ac:dyDescent="0.4">
      <c r="A44" s="43"/>
      <c r="B44" s="44" t="s">
        <v>73</v>
      </c>
      <c r="C44" s="78" t="s">
        <v>822</v>
      </c>
      <c r="D44" s="43" t="s">
        <v>74</v>
      </c>
      <c r="E44" s="45"/>
      <c r="F44" s="46" t="s">
        <v>75</v>
      </c>
      <c r="G44" s="46" t="s">
        <v>76</v>
      </c>
      <c r="H44" s="23"/>
      <c r="L44" s="23"/>
      <c r="M44" s="23"/>
      <c r="N44" s="53"/>
    </row>
    <row r="45" spans="1:14" x14ac:dyDescent="0.4">
      <c r="A45" s="25" t="s">
        <v>8</v>
      </c>
      <c r="B45" s="41" t="s">
        <v>77</v>
      </c>
      <c r="C45" s="123">
        <v>5.2600000000000001E-2</v>
      </c>
      <c r="D45" s="123">
        <f>IF(OR(C38="[For completion]",C39="[For completion]"),"Please complete G.3.1.1 and G.3.1.2",(C38/C39-1))</f>
        <v>0.16117021895929295</v>
      </c>
      <c r="E45" s="123"/>
      <c r="F45" s="166">
        <v>0.15</v>
      </c>
      <c r="G45" s="194" t="s">
        <v>1421</v>
      </c>
      <c r="H45" s="23"/>
      <c r="L45" s="23"/>
      <c r="M45" s="23"/>
      <c r="N45" s="53"/>
    </row>
    <row r="46" spans="1:14" outlineLevel="1" x14ac:dyDescent="0.4">
      <c r="A46" s="25" t="s">
        <v>78</v>
      </c>
      <c r="B46" s="39" t="s">
        <v>79</v>
      </c>
      <c r="C46" s="123"/>
      <c r="D46" s="123"/>
      <c r="E46" s="123"/>
      <c r="F46" s="123"/>
      <c r="G46" s="60"/>
      <c r="H46" s="23"/>
      <c r="L46" s="23"/>
      <c r="M46" s="23"/>
      <c r="N46" s="53"/>
    </row>
    <row r="47" spans="1:14" outlineLevel="1" x14ac:dyDescent="0.4">
      <c r="A47" s="25" t="s">
        <v>80</v>
      </c>
      <c r="B47" s="39" t="s">
        <v>81</v>
      </c>
      <c r="C47" s="123"/>
      <c r="D47" s="123"/>
      <c r="E47" s="123"/>
      <c r="F47" s="123"/>
      <c r="G47" s="60"/>
      <c r="H47" s="23"/>
      <c r="L47" s="23"/>
      <c r="M47" s="23"/>
      <c r="N47" s="53"/>
    </row>
    <row r="48" spans="1:14" outlineLevel="1" x14ac:dyDescent="0.4">
      <c r="A48" s="25" t="s">
        <v>82</v>
      </c>
      <c r="B48" s="39"/>
      <c r="C48" s="60"/>
      <c r="D48" s="60"/>
      <c r="E48" s="60"/>
      <c r="F48" s="60"/>
      <c r="G48" s="60"/>
      <c r="H48" s="23"/>
      <c r="L48" s="23"/>
      <c r="M48" s="23"/>
      <c r="N48" s="53"/>
    </row>
    <row r="49" spans="1:14" outlineLevel="1" x14ac:dyDescent="0.4">
      <c r="A49" s="25" t="s">
        <v>83</v>
      </c>
      <c r="B49" s="39"/>
      <c r="C49" s="60"/>
      <c r="D49" s="60"/>
      <c r="E49" s="60"/>
      <c r="F49" s="60"/>
      <c r="G49" s="60"/>
      <c r="H49" s="23"/>
      <c r="L49" s="23"/>
      <c r="M49" s="23"/>
      <c r="N49" s="53"/>
    </row>
    <row r="50" spans="1:14" outlineLevel="1" x14ac:dyDescent="0.4">
      <c r="A50" s="25" t="s">
        <v>84</v>
      </c>
      <c r="B50" s="39"/>
      <c r="C50" s="60"/>
      <c r="D50" s="60"/>
      <c r="E50" s="60"/>
      <c r="F50" s="60"/>
      <c r="G50" s="60"/>
      <c r="H50" s="23"/>
      <c r="L50" s="23"/>
      <c r="M50" s="23"/>
      <c r="N50" s="53"/>
    </row>
    <row r="51" spans="1:14" outlineLevel="1" x14ac:dyDescent="0.4">
      <c r="A51" s="25" t="s">
        <v>85</v>
      </c>
      <c r="B51" s="39"/>
      <c r="C51" s="60"/>
      <c r="D51" s="60"/>
      <c r="E51" s="60"/>
      <c r="F51" s="60"/>
      <c r="G51" s="60"/>
      <c r="H51" s="23"/>
      <c r="L51" s="23"/>
      <c r="M51" s="23"/>
      <c r="N51" s="53"/>
    </row>
    <row r="52" spans="1:14" ht="15" customHeight="1" x14ac:dyDescent="0.4">
      <c r="A52" s="43"/>
      <c r="B52" s="44" t="s">
        <v>86</v>
      </c>
      <c r="C52" s="43" t="s">
        <v>64</v>
      </c>
      <c r="D52" s="43"/>
      <c r="E52" s="45"/>
      <c r="F52" s="46" t="s">
        <v>87</v>
      </c>
      <c r="G52" s="46"/>
      <c r="H52" s="23"/>
      <c r="L52" s="23"/>
      <c r="M52" s="23"/>
      <c r="N52" s="53"/>
    </row>
    <row r="53" spans="1:14" x14ac:dyDescent="0.4">
      <c r="A53" s="25" t="s">
        <v>88</v>
      </c>
      <c r="B53" s="41" t="s">
        <v>89</v>
      </c>
      <c r="C53" s="127">
        <v>9986.0638830499192</v>
      </c>
      <c r="E53" s="48"/>
      <c r="F53" s="132">
        <f>IF($C$58=0,"",IF(C53="[for completion]","",C53/$C$58))</f>
        <v>1</v>
      </c>
      <c r="G53" s="49"/>
      <c r="H53" s="23"/>
      <c r="L53" s="23"/>
      <c r="M53" s="23"/>
      <c r="N53" s="53"/>
    </row>
    <row r="54" spans="1:14" ht="15.9" x14ac:dyDescent="0.4">
      <c r="A54" s="25" t="s">
        <v>90</v>
      </c>
      <c r="B54" s="41" t="s">
        <v>91</v>
      </c>
      <c r="C54" s="199">
        <v>0</v>
      </c>
      <c r="E54" s="48"/>
      <c r="F54" s="132">
        <f>IF($C$58=0,"",IF(C54="[for completion]","",C54/$C$58))</f>
        <v>0</v>
      </c>
      <c r="G54" s="49"/>
      <c r="H54" s="23"/>
      <c r="L54" s="23"/>
      <c r="M54" s="23"/>
      <c r="N54" s="53"/>
    </row>
    <row r="55" spans="1:14" ht="15.9" x14ac:dyDescent="0.4">
      <c r="A55" s="25" t="s">
        <v>92</v>
      </c>
      <c r="B55" s="41" t="s">
        <v>93</v>
      </c>
      <c r="C55" s="199">
        <v>0</v>
      </c>
      <c r="E55" s="48"/>
      <c r="F55" s="140">
        <f t="shared" ref="F55:F56" si="0">IF($C$58=0,"",IF(C55="[for completion]","",C55/$C$58))</f>
        <v>0</v>
      </c>
      <c r="G55" s="49"/>
      <c r="H55" s="23"/>
      <c r="L55" s="23"/>
      <c r="M55" s="23"/>
      <c r="N55" s="53"/>
    </row>
    <row r="56" spans="1:14" ht="15.9" x14ac:dyDescent="0.4">
      <c r="A56" s="25" t="s">
        <v>94</v>
      </c>
      <c r="B56" s="41" t="s">
        <v>95</v>
      </c>
      <c r="C56" s="199">
        <v>0</v>
      </c>
      <c r="E56" s="48"/>
      <c r="F56" s="140">
        <f t="shared" si="0"/>
        <v>0</v>
      </c>
      <c r="G56" s="49"/>
      <c r="H56" s="23"/>
      <c r="L56" s="23"/>
      <c r="M56" s="23"/>
      <c r="N56" s="53"/>
    </row>
    <row r="57" spans="1:14" ht="15.9" x14ac:dyDescent="0.4">
      <c r="A57" s="25" t="s">
        <v>96</v>
      </c>
      <c r="B57" s="25" t="s">
        <v>97</v>
      </c>
      <c r="C57" s="199">
        <v>0</v>
      </c>
      <c r="E57" s="48"/>
      <c r="F57" s="132">
        <f>IF($C$58=0,"",IF(C57="[for completion]","",C57/$C$58))</f>
        <v>0</v>
      </c>
      <c r="G57" s="49"/>
      <c r="H57" s="23"/>
      <c r="L57" s="23"/>
      <c r="M57" s="23"/>
      <c r="N57" s="53"/>
    </row>
    <row r="58" spans="1:14" x14ac:dyDescent="0.4">
      <c r="A58" s="25" t="s">
        <v>98</v>
      </c>
      <c r="B58" s="50" t="s">
        <v>99</v>
      </c>
      <c r="C58" s="128">
        <f>SUM(C53:C57)</f>
        <v>9986.0638830499192</v>
      </c>
      <c r="D58" s="48"/>
      <c r="E58" s="48"/>
      <c r="F58" s="133">
        <f>SUM(F53:F57)</f>
        <v>1</v>
      </c>
      <c r="G58" s="49"/>
      <c r="H58" s="23"/>
      <c r="L58" s="23"/>
      <c r="M58" s="23"/>
      <c r="N58" s="53"/>
    </row>
    <row r="59" spans="1:14" outlineLevel="1" x14ac:dyDescent="0.4">
      <c r="A59" s="25" t="s">
        <v>100</v>
      </c>
      <c r="B59" s="52" t="s">
        <v>101</v>
      </c>
      <c r="C59" s="127"/>
      <c r="E59" s="48"/>
      <c r="F59" s="132">
        <f t="shared" ref="F59:F64" si="1">IF($C$58=0,"",IF(C59="[for completion]","",C59/$C$58))</f>
        <v>0</v>
      </c>
      <c r="G59" s="49"/>
      <c r="H59" s="23"/>
      <c r="L59" s="23"/>
      <c r="M59" s="23"/>
      <c r="N59" s="53"/>
    </row>
    <row r="60" spans="1:14" outlineLevel="1" x14ac:dyDescent="0.4">
      <c r="A60" s="25" t="s">
        <v>102</v>
      </c>
      <c r="B60" s="52" t="s">
        <v>101</v>
      </c>
      <c r="C60" s="127"/>
      <c r="E60" s="48"/>
      <c r="F60" s="132">
        <f t="shared" si="1"/>
        <v>0</v>
      </c>
      <c r="G60" s="49"/>
      <c r="H60" s="23"/>
      <c r="L60" s="23"/>
      <c r="M60" s="23"/>
      <c r="N60" s="53"/>
    </row>
    <row r="61" spans="1:14" outlineLevel="1" x14ac:dyDescent="0.4">
      <c r="A61" s="25" t="s">
        <v>103</v>
      </c>
      <c r="B61" s="52" t="s">
        <v>101</v>
      </c>
      <c r="C61" s="127"/>
      <c r="E61" s="48"/>
      <c r="F61" s="132">
        <f t="shared" si="1"/>
        <v>0</v>
      </c>
      <c r="G61" s="49"/>
      <c r="H61" s="23"/>
      <c r="L61" s="23"/>
      <c r="M61" s="23"/>
      <c r="N61" s="53"/>
    </row>
    <row r="62" spans="1:14" outlineLevel="1" x14ac:dyDescent="0.4">
      <c r="A62" s="25" t="s">
        <v>104</v>
      </c>
      <c r="B62" s="52" t="s">
        <v>101</v>
      </c>
      <c r="C62" s="127"/>
      <c r="E62" s="48"/>
      <c r="F62" s="132">
        <f t="shared" si="1"/>
        <v>0</v>
      </c>
      <c r="G62" s="49"/>
      <c r="H62" s="23"/>
      <c r="L62" s="23"/>
      <c r="M62" s="23"/>
      <c r="N62" s="53"/>
    </row>
    <row r="63" spans="1:14" outlineLevel="1" x14ac:dyDescent="0.4">
      <c r="A63" s="25" t="s">
        <v>105</v>
      </c>
      <c r="B63" s="52" t="s">
        <v>101</v>
      </c>
      <c r="C63" s="127"/>
      <c r="E63" s="48"/>
      <c r="F63" s="132">
        <f t="shared" si="1"/>
        <v>0</v>
      </c>
      <c r="G63" s="49"/>
      <c r="H63" s="23"/>
      <c r="L63" s="23"/>
      <c r="M63" s="23"/>
      <c r="N63" s="53"/>
    </row>
    <row r="64" spans="1:14" outlineLevel="1" x14ac:dyDescent="0.4">
      <c r="A64" s="25" t="s">
        <v>106</v>
      </c>
      <c r="B64" s="52" t="s">
        <v>101</v>
      </c>
      <c r="C64" s="129"/>
      <c r="D64" s="53"/>
      <c r="E64" s="53"/>
      <c r="F64" s="132">
        <f t="shared" si="1"/>
        <v>0</v>
      </c>
      <c r="G64" s="51"/>
      <c r="H64" s="23"/>
      <c r="L64" s="23"/>
      <c r="M64" s="23"/>
      <c r="N64" s="53"/>
    </row>
    <row r="65" spans="1:14" ht="15" customHeight="1" x14ac:dyDescent="0.4">
      <c r="A65" s="43"/>
      <c r="B65" s="44" t="s">
        <v>107</v>
      </c>
      <c r="C65" s="78" t="s">
        <v>831</v>
      </c>
      <c r="D65" s="78" t="s">
        <v>832</v>
      </c>
      <c r="E65" s="45"/>
      <c r="F65" s="46" t="s">
        <v>108</v>
      </c>
      <c r="G65" s="54" t="s">
        <v>109</v>
      </c>
      <c r="H65" s="23"/>
      <c r="L65" s="23"/>
      <c r="M65" s="23"/>
      <c r="N65" s="53"/>
    </row>
    <row r="66" spans="1:14" x14ac:dyDescent="0.4">
      <c r="A66" s="25" t="s">
        <v>110</v>
      </c>
      <c r="B66" s="41" t="s">
        <v>880</v>
      </c>
      <c r="C66" s="130">
        <v>26.370084508126784</v>
      </c>
      <c r="D66" s="201" t="s">
        <v>813</v>
      </c>
      <c r="E66" s="38"/>
      <c r="F66" s="55"/>
      <c r="G66" s="56"/>
      <c r="H66" s="23"/>
      <c r="L66" s="23"/>
      <c r="M66" s="23"/>
      <c r="N66" s="53"/>
    </row>
    <row r="67" spans="1:14" x14ac:dyDescent="0.4">
      <c r="B67" s="41"/>
      <c r="E67" s="38"/>
      <c r="F67" s="55"/>
      <c r="G67" s="56"/>
      <c r="H67" s="23"/>
      <c r="L67" s="23"/>
      <c r="M67" s="23"/>
      <c r="N67" s="53"/>
    </row>
    <row r="68" spans="1:14" x14ac:dyDescent="0.4">
      <c r="B68" s="41" t="s">
        <v>827</v>
      </c>
      <c r="C68" s="38"/>
      <c r="D68" s="38"/>
      <c r="E68" s="38"/>
      <c r="F68" s="56"/>
      <c r="G68" s="56"/>
      <c r="H68" s="23"/>
      <c r="L68" s="23"/>
      <c r="M68" s="23"/>
      <c r="N68" s="53"/>
    </row>
    <row r="69" spans="1:14" x14ac:dyDescent="0.4">
      <c r="B69" s="41" t="s">
        <v>112</v>
      </c>
      <c r="E69" s="38"/>
      <c r="F69" s="56"/>
      <c r="G69" s="56"/>
      <c r="H69" s="23"/>
      <c r="L69" s="23"/>
      <c r="M69" s="23"/>
      <c r="N69" s="53"/>
    </row>
    <row r="70" spans="1:14" ht="15.9" x14ac:dyDescent="0.4">
      <c r="A70" s="25" t="s">
        <v>113</v>
      </c>
      <c r="B70" s="118" t="s">
        <v>968</v>
      </c>
      <c r="C70" s="127">
        <v>4.2401367000000034</v>
      </c>
      <c r="D70" s="202" t="s">
        <v>813</v>
      </c>
      <c r="E70" s="21"/>
      <c r="F70" s="132">
        <f t="shared" ref="F70:F76" si="2">IF($C$77=0,"",IF(C70="[for completion]","",C70/$C$77))</f>
        <v>4.2460540505825369E-4</v>
      </c>
      <c r="G70" s="132" t="str">
        <f>IF($D$77=0,"",IF(D70="[Mark as ND1 if not relevant]","",D70/$D$77))</f>
        <v/>
      </c>
      <c r="H70" s="23"/>
      <c r="L70" s="23"/>
      <c r="M70" s="23"/>
      <c r="N70" s="53"/>
    </row>
    <row r="71" spans="1:14" ht="15.9" x14ac:dyDescent="0.4">
      <c r="A71" s="25" t="s">
        <v>114</v>
      </c>
      <c r="B71" s="119" t="s">
        <v>969</v>
      </c>
      <c r="C71" s="155">
        <v>11.388255179999984</v>
      </c>
      <c r="D71" s="202" t="s">
        <v>813</v>
      </c>
      <c r="E71" s="21"/>
      <c r="F71" s="132">
        <f t="shared" si="2"/>
        <v>1.140414813421144E-3</v>
      </c>
      <c r="G71" s="132" t="str">
        <f t="shared" ref="G71:G76" si="3">IF($D$77=0,"",IF(D71="[Mark as ND1 if not relevant]","",D71/$D$77))</f>
        <v/>
      </c>
      <c r="H71" s="23"/>
      <c r="L71" s="23"/>
      <c r="M71" s="23"/>
      <c r="N71" s="53"/>
    </row>
    <row r="72" spans="1:14" ht="15.9" x14ac:dyDescent="0.4">
      <c r="A72" s="25" t="s">
        <v>115</v>
      </c>
      <c r="B72" s="118" t="s">
        <v>970</v>
      </c>
      <c r="C72" s="155">
        <v>18.384063280000017</v>
      </c>
      <c r="D72" s="202" t="s">
        <v>813</v>
      </c>
      <c r="E72" s="21"/>
      <c r="F72" s="132">
        <f t="shared" si="2"/>
        <v>1.840971928009059E-3</v>
      </c>
      <c r="G72" s="132" t="str">
        <f t="shared" si="3"/>
        <v/>
      </c>
      <c r="H72" s="23"/>
      <c r="L72" s="23"/>
      <c r="M72" s="23"/>
      <c r="N72" s="53"/>
    </row>
    <row r="73" spans="1:14" ht="15.9" x14ac:dyDescent="0.4">
      <c r="A73" s="25" t="s">
        <v>116</v>
      </c>
      <c r="B73" s="118" t="s">
        <v>971</v>
      </c>
      <c r="C73" s="155">
        <v>24.063838210000018</v>
      </c>
      <c r="D73" s="202" t="s">
        <v>813</v>
      </c>
      <c r="E73" s="21"/>
      <c r="F73" s="132">
        <f t="shared" si="2"/>
        <v>2.4097420657247519E-3</v>
      </c>
      <c r="G73" s="132" t="str">
        <f t="shared" si="3"/>
        <v/>
      </c>
      <c r="H73" s="23"/>
      <c r="L73" s="23"/>
      <c r="M73" s="23"/>
      <c r="N73" s="53"/>
    </row>
    <row r="74" spans="1:14" ht="15.9" x14ac:dyDescent="0.4">
      <c r="A74" s="25" t="s">
        <v>117</v>
      </c>
      <c r="B74" s="118" t="s">
        <v>972</v>
      </c>
      <c r="C74" s="155">
        <v>35.28250621000003</v>
      </c>
      <c r="D74" s="202" t="s">
        <v>813</v>
      </c>
      <c r="E74" s="21"/>
      <c r="F74" s="132">
        <f t="shared" si="2"/>
        <v>3.5331744942957623E-3</v>
      </c>
      <c r="G74" s="132" t="str">
        <f t="shared" si="3"/>
        <v/>
      </c>
      <c r="H74" s="23"/>
      <c r="L74" s="23"/>
      <c r="M74" s="23"/>
      <c r="N74" s="53"/>
    </row>
    <row r="75" spans="1:14" ht="15.9" x14ac:dyDescent="0.4">
      <c r="A75" s="25" t="s">
        <v>118</v>
      </c>
      <c r="B75" s="118" t="s">
        <v>973</v>
      </c>
      <c r="C75" s="155">
        <v>541.3319686200017</v>
      </c>
      <c r="D75" s="202" t="s">
        <v>813</v>
      </c>
      <c r="E75" s="21"/>
      <c r="F75" s="132">
        <f t="shared" si="2"/>
        <v>5.4208742799937919E-2</v>
      </c>
      <c r="G75" s="132" t="str">
        <f t="shared" si="3"/>
        <v/>
      </c>
      <c r="H75" s="23"/>
      <c r="L75" s="23"/>
      <c r="M75" s="23"/>
      <c r="N75" s="53"/>
    </row>
    <row r="76" spans="1:14" ht="15.9" x14ac:dyDescent="0.4">
      <c r="A76" s="25" t="s">
        <v>119</v>
      </c>
      <c r="B76" s="118" t="s">
        <v>974</v>
      </c>
      <c r="C76" s="155">
        <v>9351.3731148499046</v>
      </c>
      <c r="D76" s="202" t="s">
        <v>813</v>
      </c>
      <c r="E76" s="21"/>
      <c r="F76" s="132">
        <f t="shared" si="2"/>
        <v>0.93644234849355312</v>
      </c>
      <c r="G76" s="132" t="str">
        <f t="shared" si="3"/>
        <v/>
      </c>
      <c r="H76" s="23"/>
      <c r="L76" s="23"/>
      <c r="M76" s="23"/>
      <c r="N76" s="53"/>
    </row>
    <row r="77" spans="1:14" x14ac:dyDescent="0.4">
      <c r="A77" s="25" t="s">
        <v>120</v>
      </c>
      <c r="B77" s="57" t="s">
        <v>99</v>
      </c>
      <c r="C77" s="128">
        <f>SUM(C70:C76)</f>
        <v>9986.0638830499065</v>
      </c>
      <c r="D77" s="128">
        <f>SUM(D70:D76)</f>
        <v>0</v>
      </c>
      <c r="E77" s="41"/>
      <c r="F77" s="133">
        <f>SUM(F70:F76)</f>
        <v>1</v>
      </c>
      <c r="G77" s="133">
        <f>SUM(G70:G76)</f>
        <v>0</v>
      </c>
      <c r="H77" s="23"/>
      <c r="L77" s="23"/>
      <c r="M77" s="23"/>
      <c r="N77" s="53"/>
    </row>
    <row r="78" spans="1:14" outlineLevel="1" x14ac:dyDescent="0.4">
      <c r="A78" s="25" t="s">
        <v>121</v>
      </c>
      <c r="B78" s="58" t="s">
        <v>122</v>
      </c>
      <c r="C78" s="128"/>
      <c r="D78" s="128"/>
      <c r="E78" s="41"/>
      <c r="F78" s="132">
        <f>IF($C$77=0,"",IF(C78="[for completion]","",C78/$C$77))</f>
        <v>0</v>
      </c>
      <c r="G78" s="132" t="str">
        <f t="shared" ref="G78:G87" si="4">IF($D$77=0,"",IF(D78="[for completion]","",D78/$D$77))</f>
        <v/>
      </c>
      <c r="H78" s="23"/>
      <c r="L78" s="23"/>
      <c r="M78" s="23"/>
      <c r="N78" s="53"/>
    </row>
    <row r="79" spans="1:14" outlineLevel="1" x14ac:dyDescent="0.4">
      <c r="A79" s="25" t="s">
        <v>123</v>
      </c>
      <c r="B79" s="58" t="s">
        <v>124</v>
      </c>
      <c r="C79" s="128"/>
      <c r="D79" s="128"/>
      <c r="E79" s="41"/>
      <c r="F79" s="132">
        <f t="shared" ref="F79:F87" si="5">IF($C$77=0,"",IF(C79="[for completion]","",C79/$C$77))</f>
        <v>0</v>
      </c>
      <c r="G79" s="132" t="str">
        <f t="shared" si="4"/>
        <v/>
      </c>
      <c r="H79" s="23"/>
      <c r="L79" s="23"/>
      <c r="M79" s="23"/>
      <c r="N79" s="53"/>
    </row>
    <row r="80" spans="1:14" outlineLevel="1" x14ac:dyDescent="0.4">
      <c r="A80" s="25" t="s">
        <v>125</v>
      </c>
      <c r="B80" s="58" t="s">
        <v>126</v>
      </c>
      <c r="C80" s="128"/>
      <c r="D80" s="128"/>
      <c r="E80" s="41"/>
      <c r="F80" s="132">
        <f t="shared" si="5"/>
        <v>0</v>
      </c>
      <c r="G80" s="132" t="str">
        <f t="shared" si="4"/>
        <v/>
      </c>
      <c r="H80" s="23"/>
      <c r="L80" s="23"/>
      <c r="M80" s="23"/>
      <c r="N80" s="53"/>
    </row>
    <row r="81" spans="1:14" outlineLevel="1" x14ac:dyDescent="0.4">
      <c r="A81" s="25" t="s">
        <v>127</v>
      </c>
      <c r="B81" s="58" t="s">
        <v>128</v>
      </c>
      <c r="C81" s="128"/>
      <c r="D81" s="128"/>
      <c r="E81" s="41"/>
      <c r="F81" s="132">
        <f t="shared" si="5"/>
        <v>0</v>
      </c>
      <c r="G81" s="132" t="str">
        <f t="shared" si="4"/>
        <v/>
      </c>
      <c r="H81" s="23"/>
      <c r="L81" s="23"/>
      <c r="M81" s="23"/>
      <c r="N81" s="53"/>
    </row>
    <row r="82" spans="1:14" outlineLevel="1" x14ac:dyDescent="0.4">
      <c r="A82" s="25" t="s">
        <v>129</v>
      </c>
      <c r="B82" s="58" t="s">
        <v>130</v>
      </c>
      <c r="C82" s="128"/>
      <c r="D82" s="128"/>
      <c r="E82" s="41"/>
      <c r="F82" s="132">
        <f t="shared" si="5"/>
        <v>0</v>
      </c>
      <c r="G82" s="132" t="str">
        <f t="shared" si="4"/>
        <v/>
      </c>
      <c r="H82" s="23"/>
      <c r="L82" s="23"/>
      <c r="M82" s="23"/>
      <c r="N82" s="53"/>
    </row>
    <row r="83" spans="1:14" outlineLevel="1" x14ac:dyDescent="0.4">
      <c r="A83" s="25" t="s">
        <v>131</v>
      </c>
      <c r="B83" s="58"/>
      <c r="C83" s="48"/>
      <c r="D83" s="48"/>
      <c r="E83" s="41"/>
      <c r="F83" s="49"/>
      <c r="G83" s="49"/>
      <c r="H83" s="23"/>
      <c r="L83" s="23"/>
      <c r="M83" s="23"/>
      <c r="N83" s="53"/>
    </row>
    <row r="84" spans="1:14" outlineLevel="1" x14ac:dyDescent="0.4">
      <c r="A84" s="25" t="s">
        <v>132</v>
      </c>
      <c r="B84" s="58"/>
      <c r="C84" s="48"/>
      <c r="D84" s="48"/>
      <c r="E84" s="41"/>
      <c r="F84" s="49"/>
      <c r="G84" s="49"/>
      <c r="H84" s="23"/>
      <c r="L84" s="23"/>
      <c r="M84" s="23"/>
      <c r="N84" s="53"/>
    </row>
    <row r="85" spans="1:14" outlineLevel="1" x14ac:dyDescent="0.4">
      <c r="A85" s="25" t="s">
        <v>133</v>
      </c>
      <c r="B85" s="58"/>
      <c r="C85" s="48"/>
      <c r="D85" s="48"/>
      <c r="E85" s="41"/>
      <c r="F85" s="49"/>
      <c r="G85" s="49"/>
      <c r="H85" s="23"/>
      <c r="L85" s="23"/>
      <c r="M85" s="23"/>
      <c r="N85" s="53"/>
    </row>
    <row r="86" spans="1:14" outlineLevel="1" x14ac:dyDescent="0.4">
      <c r="A86" s="25" t="s">
        <v>134</v>
      </c>
      <c r="B86" s="57"/>
      <c r="C86" s="48"/>
      <c r="D86" s="48"/>
      <c r="E86" s="41"/>
      <c r="F86" s="49">
        <f t="shared" si="5"/>
        <v>0</v>
      </c>
      <c r="G86" s="49" t="str">
        <f t="shared" si="4"/>
        <v/>
      </c>
      <c r="H86" s="23"/>
      <c r="L86" s="23"/>
      <c r="M86" s="23"/>
      <c r="N86" s="53"/>
    </row>
    <row r="87" spans="1:14" outlineLevel="1" x14ac:dyDescent="0.4">
      <c r="A87" s="25" t="s">
        <v>135</v>
      </c>
      <c r="B87" s="58"/>
      <c r="C87" s="48"/>
      <c r="D87" s="48"/>
      <c r="E87" s="41"/>
      <c r="F87" s="49">
        <f t="shared" si="5"/>
        <v>0</v>
      </c>
      <c r="G87" s="49" t="str">
        <f t="shared" si="4"/>
        <v/>
      </c>
      <c r="H87" s="23"/>
      <c r="L87" s="23"/>
      <c r="M87" s="23"/>
      <c r="N87" s="53"/>
    </row>
    <row r="88" spans="1:14" ht="15" customHeight="1" x14ac:dyDescent="0.4">
      <c r="A88" s="43"/>
      <c r="B88" s="44" t="s">
        <v>136</v>
      </c>
      <c r="C88" s="78" t="s">
        <v>833</v>
      </c>
      <c r="D88" s="78" t="s">
        <v>834</v>
      </c>
      <c r="E88" s="45"/>
      <c r="F88" s="46" t="s">
        <v>137</v>
      </c>
      <c r="G88" s="43" t="s">
        <v>138</v>
      </c>
      <c r="H88" s="23"/>
      <c r="L88" s="23"/>
      <c r="M88" s="23"/>
      <c r="N88" s="53"/>
    </row>
    <row r="89" spans="1:14" x14ac:dyDescent="0.4">
      <c r="A89" s="25" t="s">
        <v>139</v>
      </c>
      <c r="B89" s="41" t="s">
        <v>111</v>
      </c>
      <c r="C89" s="130">
        <v>4.2094616119783366</v>
      </c>
      <c r="D89" s="200">
        <f>+C89+1</f>
        <v>5.2094616119783366</v>
      </c>
      <c r="E89" s="38"/>
      <c r="F89" s="138"/>
      <c r="G89" s="139"/>
      <c r="H89" s="23"/>
      <c r="L89" s="23"/>
      <c r="M89" s="23"/>
      <c r="N89" s="53"/>
    </row>
    <row r="90" spans="1:14" x14ac:dyDescent="0.4">
      <c r="B90" s="41"/>
      <c r="C90" s="130"/>
      <c r="D90" s="130"/>
      <c r="E90" s="38"/>
      <c r="F90" s="138"/>
      <c r="G90" s="139"/>
      <c r="H90" s="23"/>
      <c r="L90" s="23"/>
      <c r="M90" s="23"/>
      <c r="N90" s="53"/>
    </row>
    <row r="91" spans="1:14" x14ac:dyDescent="0.4">
      <c r="B91" s="41" t="s">
        <v>828</v>
      </c>
      <c r="C91" s="137"/>
      <c r="D91" s="137"/>
      <c r="E91" s="38"/>
      <c r="F91" s="139"/>
      <c r="G91" s="139"/>
      <c r="H91" s="23"/>
      <c r="L91" s="23"/>
      <c r="M91" s="23"/>
      <c r="N91" s="53"/>
    </row>
    <row r="92" spans="1:14" x14ac:dyDescent="0.4">
      <c r="A92" s="25" t="s">
        <v>140</v>
      </c>
      <c r="B92" s="41" t="s">
        <v>112</v>
      </c>
      <c r="C92" s="130"/>
      <c r="D92" s="130"/>
      <c r="E92" s="38"/>
      <c r="F92" s="139"/>
      <c r="G92" s="139"/>
      <c r="H92" s="23"/>
      <c r="L92" s="23"/>
      <c r="M92" s="23"/>
      <c r="N92" s="53"/>
    </row>
    <row r="93" spans="1:14" ht="15.9" x14ac:dyDescent="0.4">
      <c r="A93" s="25" t="s">
        <v>141</v>
      </c>
      <c r="B93" s="119" t="s">
        <v>968</v>
      </c>
      <c r="C93" s="127">
        <v>1500</v>
      </c>
      <c r="D93" s="197" t="s">
        <v>813</v>
      </c>
      <c r="E93" s="21"/>
      <c r="F93" s="132">
        <f>IF($C$100=0,"",IF(C93="[for completion]","",IF(C93="","",C93/$C$100)))</f>
        <v>0.1744186046511628</v>
      </c>
      <c r="G93" s="132" t="str">
        <f>IF($D$100=0,"",IF(D93="[Mark as ND1 if not relevant]","",IF(D93="","",D93/$D$100)))</f>
        <v/>
      </c>
      <c r="H93" s="23"/>
      <c r="L93" s="23"/>
      <c r="M93" s="23"/>
      <c r="N93" s="53"/>
    </row>
    <row r="94" spans="1:14" ht="15.9" x14ac:dyDescent="0.4">
      <c r="A94" s="25" t="s">
        <v>142</v>
      </c>
      <c r="B94" s="119" t="s">
        <v>969</v>
      </c>
      <c r="C94" s="155">
        <v>1000</v>
      </c>
      <c r="D94" s="197" t="s">
        <v>813</v>
      </c>
      <c r="E94" s="21"/>
      <c r="F94" s="132">
        <f t="shared" ref="F94:F99" si="6">IF($C$100=0,"",IF(C94="[for completion]","",IF(C94="","",C94/$C$100)))</f>
        <v>0.11627906976744186</v>
      </c>
      <c r="G94" s="132" t="str">
        <f t="shared" ref="G94:G99" si="7">IF($D$100=0,"",IF(D94="[Mark as ND1 if not relevant]","",IF(D94="","",D94/$D$100)))</f>
        <v/>
      </c>
      <c r="H94" s="23"/>
      <c r="L94" s="23"/>
      <c r="M94" s="23"/>
      <c r="N94" s="53"/>
    </row>
    <row r="95" spans="1:14" ht="15.9" x14ac:dyDescent="0.4">
      <c r="A95" s="25" t="s">
        <v>143</v>
      </c>
      <c r="B95" s="119" t="s">
        <v>970</v>
      </c>
      <c r="C95" s="155">
        <v>750</v>
      </c>
      <c r="D95" s="197" t="s">
        <v>813</v>
      </c>
      <c r="E95" s="21"/>
      <c r="F95" s="132">
        <f t="shared" si="6"/>
        <v>8.7209302325581398E-2</v>
      </c>
      <c r="G95" s="132" t="str">
        <f t="shared" si="7"/>
        <v/>
      </c>
      <c r="H95" s="23"/>
      <c r="L95" s="23"/>
      <c r="M95" s="23"/>
      <c r="N95" s="53"/>
    </row>
    <row r="96" spans="1:14" ht="15.9" x14ac:dyDescent="0.4">
      <c r="A96" s="25" t="s">
        <v>144</v>
      </c>
      <c r="B96" s="119" t="s">
        <v>971</v>
      </c>
      <c r="C96" s="155">
        <v>0</v>
      </c>
      <c r="D96" s="197" t="s">
        <v>813</v>
      </c>
      <c r="E96" s="21"/>
      <c r="F96" s="132">
        <f t="shared" si="6"/>
        <v>0</v>
      </c>
      <c r="G96" s="132" t="str">
        <f t="shared" si="7"/>
        <v/>
      </c>
      <c r="H96" s="23"/>
      <c r="L96" s="23"/>
      <c r="M96" s="23"/>
      <c r="N96" s="53"/>
    </row>
    <row r="97" spans="1:14" ht="15.9" x14ac:dyDescent="0.4">
      <c r="A97" s="25" t="s">
        <v>145</v>
      </c>
      <c r="B97" s="119" t="s">
        <v>972</v>
      </c>
      <c r="C97" s="155">
        <v>2000</v>
      </c>
      <c r="D97" s="197" t="s">
        <v>813</v>
      </c>
      <c r="E97" s="21"/>
      <c r="F97" s="132">
        <f t="shared" si="6"/>
        <v>0.23255813953488372</v>
      </c>
      <c r="G97" s="132" t="str">
        <f t="shared" si="7"/>
        <v/>
      </c>
      <c r="H97" s="23"/>
      <c r="L97" s="23"/>
      <c r="M97" s="23"/>
    </row>
    <row r="98" spans="1:14" ht="15.9" x14ac:dyDescent="0.4">
      <c r="A98" s="25" t="s">
        <v>146</v>
      </c>
      <c r="B98" s="119" t="s">
        <v>973</v>
      </c>
      <c r="C98" s="127">
        <v>3350</v>
      </c>
      <c r="D98" s="197" t="s">
        <v>813</v>
      </c>
      <c r="E98" s="21"/>
      <c r="F98" s="132">
        <f t="shared" si="6"/>
        <v>0.38953488372093026</v>
      </c>
      <c r="G98" s="132" t="str">
        <f t="shared" si="7"/>
        <v/>
      </c>
      <c r="H98" s="23"/>
      <c r="L98" s="23"/>
      <c r="M98" s="23"/>
    </row>
    <row r="99" spans="1:14" ht="15.9" x14ac:dyDescent="0.4">
      <c r="A99" s="25" t="s">
        <v>147</v>
      </c>
      <c r="B99" s="119" t="s">
        <v>974</v>
      </c>
      <c r="C99" s="155">
        <v>0</v>
      </c>
      <c r="D99" s="197" t="s">
        <v>813</v>
      </c>
      <c r="E99" s="21"/>
      <c r="F99" s="132">
        <f t="shared" si="6"/>
        <v>0</v>
      </c>
      <c r="G99" s="132" t="str">
        <f t="shared" si="7"/>
        <v/>
      </c>
      <c r="H99" s="23"/>
      <c r="L99" s="23"/>
      <c r="M99" s="23"/>
    </row>
    <row r="100" spans="1:14" x14ac:dyDescent="0.4">
      <c r="A100" s="25" t="s">
        <v>148</v>
      </c>
      <c r="B100" s="57" t="s">
        <v>99</v>
      </c>
      <c r="C100" s="128">
        <f>SUM(C93:C99)</f>
        <v>8600</v>
      </c>
      <c r="D100" s="128">
        <f>SUM(D93:D99)</f>
        <v>0</v>
      </c>
      <c r="E100" s="41"/>
      <c r="F100" s="133">
        <f>SUM(F93:F99)</f>
        <v>1</v>
      </c>
      <c r="G100" s="133">
        <f>SUM(G93:G99)</f>
        <v>0</v>
      </c>
      <c r="H100" s="23"/>
      <c r="L100" s="23"/>
      <c r="M100" s="23"/>
    </row>
    <row r="101" spans="1:14" outlineLevel="1" x14ac:dyDescent="0.4">
      <c r="A101" s="25" t="s">
        <v>149</v>
      </c>
      <c r="B101" s="58" t="s">
        <v>122</v>
      </c>
      <c r="C101" s="128"/>
      <c r="D101" s="128"/>
      <c r="E101" s="41"/>
      <c r="F101" s="132">
        <f t="shared" ref="F101:F105" si="8">IF($C$100=0,"",IF(C101="[for completion]","",C101/$C$100))</f>
        <v>0</v>
      </c>
      <c r="G101" s="132" t="str">
        <f t="shared" ref="G101:G105" si="9">IF($D$100=0,"",IF(D101="[for completion]","",D101/$D$100))</f>
        <v/>
      </c>
      <c r="H101" s="23"/>
      <c r="L101" s="23"/>
      <c r="M101" s="23"/>
    </row>
    <row r="102" spans="1:14" outlineLevel="1" x14ac:dyDescent="0.4">
      <c r="A102" s="25" t="s">
        <v>150</v>
      </c>
      <c r="B102" s="58" t="s">
        <v>124</v>
      </c>
      <c r="C102" s="128"/>
      <c r="D102" s="128"/>
      <c r="E102" s="41"/>
      <c r="F102" s="132">
        <f t="shared" si="8"/>
        <v>0</v>
      </c>
      <c r="G102" s="132" t="str">
        <f t="shared" si="9"/>
        <v/>
      </c>
      <c r="H102" s="23"/>
      <c r="L102" s="23"/>
      <c r="M102" s="23"/>
    </row>
    <row r="103" spans="1:14" outlineLevel="1" x14ac:dyDescent="0.4">
      <c r="A103" s="25" t="s">
        <v>151</v>
      </c>
      <c r="B103" s="58" t="s">
        <v>126</v>
      </c>
      <c r="C103" s="128"/>
      <c r="D103" s="128"/>
      <c r="E103" s="41"/>
      <c r="F103" s="132">
        <f t="shared" si="8"/>
        <v>0</v>
      </c>
      <c r="G103" s="132" t="str">
        <f t="shared" si="9"/>
        <v/>
      </c>
      <c r="H103" s="23"/>
      <c r="L103" s="23"/>
      <c r="M103" s="23"/>
    </row>
    <row r="104" spans="1:14" outlineLevel="1" x14ac:dyDescent="0.4">
      <c r="A104" s="25" t="s">
        <v>152</v>
      </c>
      <c r="B104" s="58" t="s">
        <v>128</v>
      </c>
      <c r="C104" s="128"/>
      <c r="D104" s="128"/>
      <c r="E104" s="41"/>
      <c r="F104" s="132">
        <f t="shared" si="8"/>
        <v>0</v>
      </c>
      <c r="G104" s="132" t="str">
        <f t="shared" si="9"/>
        <v/>
      </c>
      <c r="H104" s="23"/>
      <c r="L104" s="23"/>
      <c r="M104" s="23"/>
    </row>
    <row r="105" spans="1:14" outlineLevel="1" x14ac:dyDescent="0.4">
      <c r="A105" s="25" t="s">
        <v>153</v>
      </c>
      <c r="B105" s="58" t="s">
        <v>130</v>
      </c>
      <c r="C105" s="128"/>
      <c r="D105" s="128"/>
      <c r="E105" s="41"/>
      <c r="F105" s="132">
        <f t="shared" si="8"/>
        <v>0</v>
      </c>
      <c r="G105" s="132" t="str">
        <f t="shared" si="9"/>
        <v/>
      </c>
      <c r="H105" s="23"/>
      <c r="L105" s="23"/>
      <c r="M105" s="23"/>
    </row>
    <row r="106" spans="1:14" outlineLevel="1" x14ac:dyDescent="0.4">
      <c r="A106" s="25" t="s">
        <v>154</v>
      </c>
      <c r="B106" s="58"/>
      <c r="C106" s="48"/>
      <c r="D106" s="48"/>
      <c r="E106" s="41"/>
      <c r="F106" s="49"/>
      <c r="G106" s="49"/>
      <c r="H106" s="23"/>
      <c r="L106" s="23"/>
      <c r="M106" s="23"/>
    </row>
    <row r="107" spans="1:14" outlineLevel="1" x14ac:dyDescent="0.4">
      <c r="A107" s="25" t="s">
        <v>155</v>
      </c>
      <c r="B107" s="58"/>
      <c r="C107" s="48"/>
      <c r="D107" s="48"/>
      <c r="E107" s="41"/>
      <c r="F107" s="49"/>
      <c r="G107" s="49"/>
      <c r="H107" s="23"/>
      <c r="L107" s="23"/>
      <c r="M107" s="23"/>
    </row>
    <row r="108" spans="1:14" outlineLevel="1" x14ac:dyDescent="0.4">
      <c r="A108" s="25" t="s">
        <v>156</v>
      </c>
      <c r="B108" s="57"/>
      <c r="C108" s="48"/>
      <c r="D108" s="48"/>
      <c r="E108" s="41"/>
      <c r="F108" s="49"/>
      <c r="G108" s="49"/>
      <c r="H108" s="23"/>
      <c r="L108" s="23"/>
      <c r="M108" s="23"/>
    </row>
    <row r="109" spans="1:14" outlineLevel="1" x14ac:dyDescent="0.4">
      <c r="A109" s="25" t="s">
        <v>157</v>
      </c>
      <c r="B109" s="58"/>
      <c r="C109" s="48"/>
      <c r="D109" s="48"/>
      <c r="E109" s="41"/>
      <c r="F109" s="49"/>
      <c r="G109" s="49"/>
      <c r="H109" s="23"/>
      <c r="L109" s="23"/>
      <c r="M109" s="23"/>
    </row>
    <row r="110" spans="1:14" outlineLevel="1" x14ac:dyDescent="0.4">
      <c r="A110" s="25" t="s">
        <v>158</v>
      </c>
      <c r="B110" s="58"/>
      <c r="C110" s="48"/>
      <c r="D110" s="48"/>
      <c r="E110" s="41"/>
      <c r="F110" s="49"/>
      <c r="G110" s="49"/>
      <c r="H110" s="23"/>
      <c r="L110" s="23"/>
      <c r="M110" s="23"/>
    </row>
    <row r="111" spans="1:14" ht="15" customHeight="1" x14ac:dyDescent="0.4">
      <c r="A111" s="43"/>
      <c r="B111" s="131" t="s">
        <v>991</v>
      </c>
      <c r="C111" s="46" t="s">
        <v>159</v>
      </c>
      <c r="D111" s="46" t="s">
        <v>160</v>
      </c>
      <c r="E111" s="45"/>
      <c r="F111" s="46" t="s">
        <v>161</v>
      </c>
      <c r="G111" s="46" t="s">
        <v>162</v>
      </c>
      <c r="H111" s="23"/>
      <c r="L111" s="23"/>
      <c r="M111" s="23"/>
    </row>
    <row r="112" spans="1:14" s="59" customFormat="1" x14ac:dyDescent="0.4">
      <c r="A112" s="25" t="s">
        <v>163</v>
      </c>
      <c r="B112" s="41" t="s">
        <v>164</v>
      </c>
      <c r="C112" s="127">
        <f>+C38</f>
        <v>9986.0638830499192</v>
      </c>
      <c r="D112" s="155">
        <f>+C112</f>
        <v>9986.0638830499192</v>
      </c>
      <c r="E112" s="49"/>
      <c r="F112" s="132">
        <f>IF($C$129=0,"",IF(C112="[for completion]","",IF(C112="","",C112/$C$129)))</f>
        <v>1</v>
      </c>
      <c r="G112" s="132">
        <f>IF($D$129=0,"",IF(D112="[for completion]","",IF(D112="","",D112/$D$129)))</f>
        <v>1</v>
      </c>
      <c r="I112" s="25"/>
      <c r="J112" s="25"/>
      <c r="K112" s="25"/>
      <c r="L112" s="23" t="s">
        <v>977</v>
      </c>
      <c r="M112" s="23"/>
      <c r="N112" s="23"/>
    </row>
    <row r="113" spans="1:14" s="59" customFormat="1" ht="15.9" x14ac:dyDescent="0.4">
      <c r="A113" s="25" t="s">
        <v>165</v>
      </c>
      <c r="B113" s="41" t="s">
        <v>978</v>
      </c>
      <c r="C113" s="199">
        <v>0</v>
      </c>
      <c r="D113" s="199">
        <v>0</v>
      </c>
      <c r="E113" s="49"/>
      <c r="F113" s="132">
        <f t="shared" ref="F113:F128" si="10">IF($C$129=0,"",IF(C113="[for completion]","",IF(C113="","",C113/$C$129)))</f>
        <v>0</v>
      </c>
      <c r="G113" s="132">
        <f t="shared" ref="G113:G128" si="11">IF($D$129=0,"",IF(D113="[for completion]","",IF(D113="","",D113/$D$129)))</f>
        <v>0</v>
      </c>
      <c r="I113" s="25"/>
      <c r="J113" s="25"/>
      <c r="K113" s="25"/>
      <c r="L113" s="41" t="s">
        <v>978</v>
      </c>
      <c r="M113" s="23"/>
      <c r="N113" s="23"/>
    </row>
    <row r="114" spans="1:14" s="59" customFormat="1" ht="15.9" x14ac:dyDescent="0.4">
      <c r="A114" s="25" t="s">
        <v>166</v>
      </c>
      <c r="B114" s="41" t="s">
        <v>173</v>
      </c>
      <c r="C114" s="199">
        <v>0</v>
      </c>
      <c r="D114" s="199">
        <v>0</v>
      </c>
      <c r="E114" s="49"/>
      <c r="F114" s="132">
        <f t="shared" si="10"/>
        <v>0</v>
      </c>
      <c r="G114" s="132">
        <f t="shared" si="11"/>
        <v>0</v>
      </c>
      <c r="I114" s="25"/>
      <c r="J114" s="25"/>
      <c r="K114" s="25"/>
      <c r="L114" s="41" t="s">
        <v>173</v>
      </c>
      <c r="M114" s="23"/>
      <c r="N114" s="23"/>
    </row>
    <row r="115" spans="1:14" s="59" customFormat="1" ht="15.9" x14ac:dyDescent="0.4">
      <c r="A115" s="25" t="s">
        <v>167</v>
      </c>
      <c r="B115" s="41" t="s">
        <v>979</v>
      </c>
      <c r="C115" s="199">
        <v>0</v>
      </c>
      <c r="D115" s="199">
        <v>0</v>
      </c>
      <c r="E115" s="49"/>
      <c r="F115" s="132">
        <f t="shared" si="10"/>
        <v>0</v>
      </c>
      <c r="G115" s="132">
        <f t="shared" si="11"/>
        <v>0</v>
      </c>
      <c r="I115" s="25"/>
      <c r="J115" s="25"/>
      <c r="K115" s="25"/>
      <c r="L115" s="41" t="s">
        <v>979</v>
      </c>
      <c r="M115" s="23"/>
      <c r="N115" s="23"/>
    </row>
    <row r="116" spans="1:14" s="59" customFormat="1" ht="15.9" x14ac:dyDescent="0.4">
      <c r="A116" s="25" t="s">
        <v>169</v>
      </c>
      <c r="B116" s="41" t="s">
        <v>980</v>
      </c>
      <c r="C116" s="199">
        <v>0</v>
      </c>
      <c r="D116" s="199">
        <v>0</v>
      </c>
      <c r="E116" s="49"/>
      <c r="F116" s="132">
        <f t="shared" si="10"/>
        <v>0</v>
      </c>
      <c r="G116" s="132">
        <f t="shared" si="11"/>
        <v>0</v>
      </c>
      <c r="I116" s="25"/>
      <c r="J116" s="25"/>
      <c r="K116" s="25"/>
      <c r="L116" s="41" t="s">
        <v>980</v>
      </c>
      <c r="M116" s="23"/>
      <c r="N116" s="23"/>
    </row>
    <row r="117" spans="1:14" s="59" customFormat="1" ht="15.9" x14ac:dyDescent="0.4">
      <c r="A117" s="25" t="s">
        <v>170</v>
      </c>
      <c r="B117" s="41" t="s">
        <v>175</v>
      </c>
      <c r="C117" s="199">
        <v>0</v>
      </c>
      <c r="D117" s="199">
        <v>0</v>
      </c>
      <c r="E117" s="41"/>
      <c r="F117" s="132">
        <f t="shared" si="10"/>
        <v>0</v>
      </c>
      <c r="G117" s="132">
        <f t="shared" si="11"/>
        <v>0</v>
      </c>
      <c r="I117" s="25"/>
      <c r="J117" s="25"/>
      <c r="K117" s="25"/>
      <c r="L117" s="41" t="s">
        <v>175</v>
      </c>
      <c r="M117" s="23"/>
      <c r="N117" s="23"/>
    </row>
    <row r="118" spans="1:14" ht="15.9" x14ac:dyDescent="0.4">
      <c r="A118" s="25" t="s">
        <v>171</v>
      </c>
      <c r="B118" s="41" t="s">
        <v>177</v>
      </c>
      <c r="C118" s="199">
        <v>0</v>
      </c>
      <c r="D118" s="199">
        <v>0</v>
      </c>
      <c r="E118" s="41"/>
      <c r="F118" s="132">
        <f t="shared" si="10"/>
        <v>0</v>
      </c>
      <c r="G118" s="132">
        <f t="shared" si="11"/>
        <v>0</v>
      </c>
      <c r="L118" s="41" t="s">
        <v>177</v>
      </c>
      <c r="M118" s="23"/>
    </row>
    <row r="119" spans="1:14" ht="15.9" x14ac:dyDescent="0.4">
      <c r="A119" s="25" t="s">
        <v>172</v>
      </c>
      <c r="B119" s="41" t="s">
        <v>981</v>
      </c>
      <c r="C119" s="199">
        <v>0</v>
      </c>
      <c r="D119" s="199">
        <v>0</v>
      </c>
      <c r="E119" s="41"/>
      <c r="F119" s="132">
        <f t="shared" si="10"/>
        <v>0</v>
      </c>
      <c r="G119" s="132">
        <f t="shared" si="11"/>
        <v>0</v>
      </c>
      <c r="L119" s="41" t="s">
        <v>981</v>
      </c>
      <c r="M119" s="23"/>
    </row>
    <row r="120" spans="1:14" ht="15.9" x14ac:dyDescent="0.4">
      <c r="A120" s="25" t="s">
        <v>174</v>
      </c>
      <c r="B120" s="41" t="s">
        <v>179</v>
      </c>
      <c r="C120" s="199">
        <v>0</v>
      </c>
      <c r="D120" s="199">
        <v>0</v>
      </c>
      <c r="E120" s="41"/>
      <c r="F120" s="132">
        <f t="shared" si="10"/>
        <v>0</v>
      </c>
      <c r="G120" s="132">
        <f t="shared" si="11"/>
        <v>0</v>
      </c>
      <c r="L120" s="41" t="s">
        <v>179</v>
      </c>
      <c r="M120" s="23"/>
    </row>
    <row r="121" spans="1:14" ht="15.9" x14ac:dyDescent="0.4">
      <c r="A121" s="25" t="s">
        <v>176</v>
      </c>
      <c r="B121" s="41" t="s">
        <v>988</v>
      </c>
      <c r="C121" s="199">
        <v>0</v>
      </c>
      <c r="D121" s="199">
        <v>0</v>
      </c>
      <c r="E121" s="41"/>
      <c r="F121" s="132">
        <f t="shared" ref="F121" si="12">IF($C$129=0,"",IF(C121="[for completion]","",IF(C121="","",C121/$C$129)))</f>
        <v>0</v>
      </c>
      <c r="G121" s="132">
        <f t="shared" ref="G121" si="13">IF($D$129=0,"",IF(D121="[for completion]","",IF(D121="","",D121/$D$129)))</f>
        <v>0</v>
      </c>
      <c r="L121" s="41"/>
      <c r="M121" s="23"/>
    </row>
    <row r="122" spans="1:14" ht="15.9" x14ac:dyDescent="0.4">
      <c r="A122" s="25" t="s">
        <v>178</v>
      </c>
      <c r="B122" s="41" t="s">
        <v>181</v>
      </c>
      <c r="C122" s="199">
        <v>0</v>
      </c>
      <c r="D122" s="199">
        <v>0</v>
      </c>
      <c r="E122" s="41"/>
      <c r="F122" s="132">
        <f t="shared" si="10"/>
        <v>0</v>
      </c>
      <c r="G122" s="132">
        <f t="shared" si="11"/>
        <v>0</v>
      </c>
      <c r="L122" s="41" t="s">
        <v>181</v>
      </c>
      <c r="M122" s="23"/>
    </row>
    <row r="123" spans="1:14" ht="15.9" x14ac:dyDescent="0.4">
      <c r="A123" s="25" t="s">
        <v>180</v>
      </c>
      <c r="B123" s="41" t="s">
        <v>168</v>
      </c>
      <c r="C123" s="199">
        <v>0</v>
      </c>
      <c r="D123" s="199">
        <v>0</v>
      </c>
      <c r="E123" s="41"/>
      <c r="F123" s="132">
        <f t="shared" si="10"/>
        <v>0</v>
      </c>
      <c r="G123" s="132">
        <f t="shared" si="11"/>
        <v>0</v>
      </c>
      <c r="L123" s="41" t="s">
        <v>168</v>
      </c>
      <c r="M123" s="23"/>
    </row>
    <row r="124" spans="1:14" ht="15.9" x14ac:dyDescent="0.4">
      <c r="A124" s="25" t="s">
        <v>182</v>
      </c>
      <c r="B124" s="119" t="s">
        <v>983</v>
      </c>
      <c r="C124" s="199">
        <v>0</v>
      </c>
      <c r="D124" s="199">
        <v>0</v>
      </c>
      <c r="E124" s="41"/>
      <c r="F124" s="132">
        <f t="shared" si="10"/>
        <v>0</v>
      </c>
      <c r="G124" s="132">
        <f t="shared" si="11"/>
        <v>0</v>
      </c>
      <c r="L124" s="119" t="s">
        <v>983</v>
      </c>
      <c r="M124" s="23"/>
    </row>
    <row r="125" spans="1:14" ht="15.9" x14ac:dyDescent="0.4">
      <c r="A125" s="25" t="s">
        <v>184</v>
      </c>
      <c r="B125" s="41" t="s">
        <v>183</v>
      </c>
      <c r="C125" s="199">
        <v>0</v>
      </c>
      <c r="D125" s="199">
        <v>0</v>
      </c>
      <c r="E125" s="41"/>
      <c r="F125" s="132">
        <f t="shared" si="10"/>
        <v>0</v>
      </c>
      <c r="G125" s="132">
        <f t="shared" si="11"/>
        <v>0</v>
      </c>
      <c r="L125" s="41" t="s">
        <v>183</v>
      </c>
      <c r="M125" s="23"/>
    </row>
    <row r="126" spans="1:14" ht="15.9" x14ac:dyDescent="0.4">
      <c r="A126" s="25" t="s">
        <v>186</v>
      </c>
      <c r="B126" s="41" t="s">
        <v>185</v>
      </c>
      <c r="C126" s="199">
        <v>0</v>
      </c>
      <c r="D126" s="199">
        <v>0</v>
      </c>
      <c r="E126" s="41"/>
      <c r="F126" s="132">
        <f t="shared" si="10"/>
        <v>0</v>
      </c>
      <c r="G126" s="132">
        <f t="shared" si="11"/>
        <v>0</v>
      </c>
      <c r="H126" s="53"/>
      <c r="L126" s="41" t="s">
        <v>185</v>
      </c>
      <c r="M126" s="23"/>
    </row>
    <row r="127" spans="1:14" ht="15.9" x14ac:dyDescent="0.4">
      <c r="A127" s="25" t="s">
        <v>187</v>
      </c>
      <c r="B127" s="41" t="s">
        <v>982</v>
      </c>
      <c r="C127" s="199">
        <v>0</v>
      </c>
      <c r="D127" s="199">
        <v>0</v>
      </c>
      <c r="E127" s="41"/>
      <c r="F127" s="132">
        <f t="shared" ref="F127" si="14">IF($C$129=0,"",IF(C127="[for completion]","",IF(C127="","",C127/$C$129)))</f>
        <v>0</v>
      </c>
      <c r="G127" s="132">
        <f t="shared" ref="G127" si="15">IF($D$129=0,"",IF(D127="[for completion]","",IF(D127="","",D127/$D$129)))</f>
        <v>0</v>
      </c>
      <c r="H127" s="23"/>
      <c r="L127" s="41" t="s">
        <v>982</v>
      </c>
      <c r="M127" s="23"/>
    </row>
    <row r="128" spans="1:14" ht="15.9" x14ac:dyDescent="0.4">
      <c r="A128" s="25" t="s">
        <v>984</v>
      </c>
      <c r="B128" s="41" t="s">
        <v>97</v>
      </c>
      <c r="C128" s="199">
        <v>0</v>
      </c>
      <c r="D128" s="199">
        <v>0</v>
      </c>
      <c r="E128" s="41"/>
      <c r="F128" s="132">
        <f t="shared" si="10"/>
        <v>0</v>
      </c>
      <c r="G128" s="132">
        <f t="shared" si="11"/>
        <v>0</v>
      </c>
      <c r="H128" s="23"/>
      <c r="L128" s="23"/>
      <c r="M128" s="23"/>
    </row>
    <row r="129" spans="1:14" x14ac:dyDescent="0.4">
      <c r="A129" s="25" t="s">
        <v>987</v>
      </c>
      <c r="B129" s="57" t="s">
        <v>99</v>
      </c>
      <c r="C129" s="127">
        <f>SUM(C112:C128)</f>
        <v>9986.0638830499192</v>
      </c>
      <c r="D129" s="127">
        <f>SUM(D112:D128)</f>
        <v>9986.0638830499192</v>
      </c>
      <c r="E129" s="41"/>
      <c r="F129" s="123">
        <f>SUM(F112:F128)</f>
        <v>1</v>
      </c>
      <c r="G129" s="123">
        <f>SUM(G112:G128)</f>
        <v>1</v>
      </c>
      <c r="H129" s="23"/>
      <c r="L129" s="23"/>
      <c r="M129" s="23"/>
    </row>
    <row r="130" spans="1:14" outlineLevel="1" x14ac:dyDescent="0.4">
      <c r="A130" s="25" t="s">
        <v>188</v>
      </c>
      <c r="B130" s="52" t="s">
        <v>101</v>
      </c>
      <c r="C130" s="127"/>
      <c r="D130" s="127"/>
      <c r="E130" s="41"/>
      <c r="F130" s="132" t="str">
        <f>IF($C$129=0,"",IF(C130="[for completion]","",IF(C130="","",C130/$C$129)))</f>
        <v/>
      </c>
      <c r="G130" s="132" t="str">
        <f>IF($D$129=0,"",IF(D130="[for completion]","",IF(D130="","",D130/$D$129)))</f>
        <v/>
      </c>
      <c r="H130" s="23"/>
      <c r="L130" s="23"/>
      <c r="M130" s="23"/>
    </row>
    <row r="131" spans="1:14" outlineLevel="1" x14ac:dyDescent="0.4">
      <c r="A131" s="25" t="s">
        <v>189</v>
      </c>
      <c r="B131" s="52" t="s">
        <v>101</v>
      </c>
      <c r="C131" s="127"/>
      <c r="D131" s="127"/>
      <c r="E131" s="41"/>
      <c r="F131" s="132">
        <f t="shared" ref="F131:F136" si="16">IF($C$129=0,"",IF(C131="[for completion]","",C131/$C$129))</f>
        <v>0</v>
      </c>
      <c r="G131" s="132">
        <f t="shared" ref="G131:G136" si="17">IF($D$129=0,"",IF(D131="[for completion]","",D131/$D$129))</f>
        <v>0</v>
      </c>
      <c r="H131" s="23"/>
      <c r="L131" s="23"/>
      <c r="M131" s="23"/>
    </row>
    <row r="132" spans="1:14" outlineLevel="1" x14ac:dyDescent="0.4">
      <c r="A132" s="25" t="s">
        <v>190</v>
      </c>
      <c r="B132" s="52" t="s">
        <v>101</v>
      </c>
      <c r="C132" s="127"/>
      <c r="D132" s="127"/>
      <c r="E132" s="41"/>
      <c r="F132" s="132">
        <f t="shared" si="16"/>
        <v>0</v>
      </c>
      <c r="G132" s="132">
        <f t="shared" si="17"/>
        <v>0</v>
      </c>
      <c r="H132" s="23"/>
      <c r="L132" s="23"/>
      <c r="M132" s="23"/>
    </row>
    <row r="133" spans="1:14" outlineLevel="1" x14ac:dyDescent="0.4">
      <c r="A133" s="25" t="s">
        <v>191</v>
      </c>
      <c r="B133" s="52" t="s">
        <v>101</v>
      </c>
      <c r="C133" s="127"/>
      <c r="D133" s="127"/>
      <c r="E133" s="41"/>
      <c r="F133" s="132">
        <f t="shared" si="16"/>
        <v>0</v>
      </c>
      <c r="G133" s="132">
        <f t="shared" si="17"/>
        <v>0</v>
      </c>
      <c r="H133" s="23"/>
      <c r="L133" s="23"/>
      <c r="M133" s="23"/>
    </row>
    <row r="134" spans="1:14" outlineLevel="1" x14ac:dyDescent="0.4">
      <c r="A134" s="25" t="s">
        <v>192</v>
      </c>
      <c r="B134" s="52" t="s">
        <v>101</v>
      </c>
      <c r="C134" s="127"/>
      <c r="D134" s="127"/>
      <c r="E134" s="41"/>
      <c r="F134" s="132">
        <f t="shared" si="16"/>
        <v>0</v>
      </c>
      <c r="G134" s="132">
        <f t="shared" si="17"/>
        <v>0</v>
      </c>
      <c r="H134" s="23"/>
      <c r="L134" s="23"/>
      <c r="M134" s="23"/>
    </row>
    <row r="135" spans="1:14" outlineLevel="1" x14ac:dyDescent="0.4">
      <c r="A135" s="25" t="s">
        <v>193</v>
      </c>
      <c r="B135" s="52" t="s">
        <v>101</v>
      </c>
      <c r="C135" s="127"/>
      <c r="D135" s="127"/>
      <c r="E135" s="41"/>
      <c r="F135" s="132">
        <f t="shared" si="16"/>
        <v>0</v>
      </c>
      <c r="G135" s="132">
        <f t="shared" si="17"/>
        <v>0</v>
      </c>
      <c r="H135" s="23"/>
      <c r="L135" s="23"/>
      <c r="M135" s="23"/>
    </row>
    <row r="136" spans="1:14" outlineLevel="1" x14ac:dyDescent="0.4">
      <c r="A136" s="25" t="s">
        <v>194</v>
      </c>
      <c r="B136" s="52" t="s">
        <v>101</v>
      </c>
      <c r="C136" s="127"/>
      <c r="D136" s="127"/>
      <c r="E136" s="41"/>
      <c r="F136" s="132">
        <f t="shared" si="16"/>
        <v>0</v>
      </c>
      <c r="G136" s="132">
        <f t="shared" si="17"/>
        <v>0</v>
      </c>
      <c r="H136" s="23"/>
      <c r="L136" s="23"/>
      <c r="M136" s="23"/>
    </row>
    <row r="137" spans="1:14" ht="15" customHeight="1" x14ac:dyDescent="0.4">
      <c r="A137" s="43"/>
      <c r="B137" s="44" t="s">
        <v>195</v>
      </c>
      <c r="C137" s="46" t="s">
        <v>159</v>
      </c>
      <c r="D137" s="46" t="s">
        <v>160</v>
      </c>
      <c r="E137" s="45"/>
      <c r="F137" s="46" t="s">
        <v>161</v>
      </c>
      <c r="G137" s="46" t="s">
        <v>162</v>
      </c>
      <c r="H137" s="23"/>
      <c r="L137" s="23"/>
      <c r="M137" s="23"/>
    </row>
    <row r="138" spans="1:14" s="59" customFormat="1" x14ac:dyDescent="0.4">
      <c r="A138" s="25" t="s">
        <v>196</v>
      </c>
      <c r="B138" s="41" t="s">
        <v>164</v>
      </c>
      <c r="C138" s="127">
        <f>+C39</f>
        <v>8600</v>
      </c>
      <c r="D138" s="155">
        <f>+C138</f>
        <v>8600</v>
      </c>
      <c r="E138" s="49"/>
      <c r="F138" s="132">
        <f>IF($C$155=0,"",IF(C138="[for completion]","",IF(C138="","",C138/$C$155)))</f>
        <v>1</v>
      </c>
      <c r="G138" s="132">
        <f>IF($D$155=0,"",IF(D138="[for completion]","",IF(D138="","",D138/$D$155)))</f>
        <v>1</v>
      </c>
      <c r="H138" s="23"/>
      <c r="I138" s="25"/>
      <c r="J138" s="25"/>
      <c r="K138" s="25"/>
      <c r="L138" s="23"/>
      <c r="M138" s="23"/>
      <c r="N138" s="23"/>
    </row>
    <row r="139" spans="1:14" s="59" customFormat="1" x14ac:dyDescent="0.4">
      <c r="A139" s="25" t="s">
        <v>197</v>
      </c>
      <c r="B139" s="41" t="s">
        <v>978</v>
      </c>
      <c r="C139" s="203">
        <v>0</v>
      </c>
      <c r="D139" s="203">
        <v>0</v>
      </c>
      <c r="E139" s="49"/>
      <c r="F139" s="132">
        <f t="shared" ref="F139:F146" si="18">IF($C$155=0,"",IF(C139="[for completion]","",IF(C139="","",C139/$C$155)))</f>
        <v>0</v>
      </c>
      <c r="G139" s="132">
        <f t="shared" ref="G139:G146" si="19">IF($D$155=0,"",IF(D139="[for completion]","",IF(D139="","",D139/$D$155)))</f>
        <v>0</v>
      </c>
      <c r="H139" s="23"/>
      <c r="I139" s="25"/>
      <c r="J139" s="25"/>
      <c r="K139" s="25"/>
      <c r="L139" s="23"/>
      <c r="M139" s="23"/>
      <c r="N139" s="23"/>
    </row>
    <row r="140" spans="1:14" s="59" customFormat="1" x14ac:dyDescent="0.4">
      <c r="A140" s="25" t="s">
        <v>198</v>
      </c>
      <c r="B140" s="41" t="s">
        <v>173</v>
      </c>
      <c r="C140" s="203">
        <v>0</v>
      </c>
      <c r="D140" s="203">
        <v>0</v>
      </c>
      <c r="E140" s="49"/>
      <c r="F140" s="132">
        <f t="shared" si="18"/>
        <v>0</v>
      </c>
      <c r="G140" s="132">
        <f t="shared" si="19"/>
        <v>0</v>
      </c>
      <c r="H140" s="23"/>
      <c r="I140" s="25"/>
      <c r="J140" s="25"/>
      <c r="K140" s="25"/>
      <c r="L140" s="23"/>
      <c r="M140" s="23"/>
      <c r="N140" s="23"/>
    </row>
    <row r="141" spans="1:14" s="59" customFormat="1" x14ac:dyDescent="0.4">
      <c r="A141" s="25" t="s">
        <v>199</v>
      </c>
      <c r="B141" s="41" t="s">
        <v>979</v>
      </c>
      <c r="C141" s="203">
        <v>0</v>
      </c>
      <c r="D141" s="203">
        <v>0</v>
      </c>
      <c r="E141" s="49"/>
      <c r="F141" s="132">
        <f t="shared" si="18"/>
        <v>0</v>
      </c>
      <c r="G141" s="132">
        <f t="shared" si="19"/>
        <v>0</v>
      </c>
      <c r="H141" s="23"/>
      <c r="I141" s="25"/>
      <c r="J141" s="25"/>
      <c r="K141" s="25"/>
      <c r="L141" s="23"/>
      <c r="M141" s="23"/>
      <c r="N141" s="23"/>
    </row>
    <row r="142" spans="1:14" s="59" customFormat="1" x14ac:dyDescent="0.4">
      <c r="A142" s="25" t="s">
        <v>200</v>
      </c>
      <c r="B142" s="41" t="s">
        <v>980</v>
      </c>
      <c r="C142" s="203">
        <v>0</v>
      </c>
      <c r="D142" s="203">
        <v>0</v>
      </c>
      <c r="E142" s="49"/>
      <c r="F142" s="132">
        <f t="shared" si="18"/>
        <v>0</v>
      </c>
      <c r="G142" s="132">
        <f t="shared" si="19"/>
        <v>0</v>
      </c>
      <c r="H142" s="23"/>
      <c r="I142" s="25"/>
      <c r="J142" s="25"/>
      <c r="K142" s="25"/>
      <c r="L142" s="23"/>
      <c r="M142" s="23"/>
      <c r="N142" s="23"/>
    </row>
    <row r="143" spans="1:14" s="59" customFormat="1" x14ac:dyDescent="0.4">
      <c r="A143" s="25" t="s">
        <v>201</v>
      </c>
      <c r="B143" s="41" t="s">
        <v>175</v>
      </c>
      <c r="C143" s="203">
        <v>0</v>
      </c>
      <c r="D143" s="203">
        <v>0</v>
      </c>
      <c r="E143" s="41"/>
      <c r="F143" s="132">
        <f t="shared" si="18"/>
        <v>0</v>
      </c>
      <c r="G143" s="132">
        <f t="shared" si="19"/>
        <v>0</v>
      </c>
      <c r="H143" s="23"/>
      <c r="I143" s="25"/>
      <c r="J143" s="25"/>
      <c r="K143" s="25"/>
      <c r="L143" s="23"/>
      <c r="M143" s="23"/>
      <c r="N143" s="23"/>
    </row>
    <row r="144" spans="1:14" x14ac:dyDescent="0.4">
      <c r="A144" s="25" t="s">
        <v>202</v>
      </c>
      <c r="B144" s="41" t="s">
        <v>177</v>
      </c>
      <c r="C144" s="203">
        <v>0</v>
      </c>
      <c r="D144" s="203">
        <v>0</v>
      </c>
      <c r="E144" s="41"/>
      <c r="F144" s="132">
        <f t="shared" si="18"/>
        <v>0</v>
      </c>
      <c r="G144" s="132">
        <f t="shared" si="19"/>
        <v>0</v>
      </c>
      <c r="H144" s="23"/>
      <c r="L144" s="23"/>
      <c r="M144" s="23"/>
    </row>
    <row r="145" spans="1:14" x14ac:dyDescent="0.4">
      <c r="A145" s="25" t="s">
        <v>203</v>
      </c>
      <c r="B145" s="41" t="s">
        <v>981</v>
      </c>
      <c r="C145" s="203">
        <v>0</v>
      </c>
      <c r="D145" s="203">
        <v>0</v>
      </c>
      <c r="E145" s="41"/>
      <c r="F145" s="132">
        <f t="shared" si="18"/>
        <v>0</v>
      </c>
      <c r="G145" s="132">
        <f t="shared" si="19"/>
        <v>0</v>
      </c>
      <c r="H145" s="23"/>
      <c r="L145" s="23"/>
      <c r="M145" s="23"/>
      <c r="N145" s="53"/>
    </row>
    <row r="146" spans="1:14" x14ac:dyDescent="0.4">
      <c r="A146" s="25" t="s">
        <v>204</v>
      </c>
      <c r="B146" s="41" t="s">
        <v>179</v>
      </c>
      <c r="C146" s="203">
        <v>0</v>
      </c>
      <c r="D146" s="203">
        <v>0</v>
      </c>
      <c r="E146" s="41"/>
      <c r="F146" s="132">
        <f t="shared" si="18"/>
        <v>0</v>
      </c>
      <c r="G146" s="132">
        <f t="shared" si="19"/>
        <v>0</v>
      </c>
      <c r="H146" s="23"/>
      <c r="L146" s="23"/>
      <c r="M146" s="23"/>
      <c r="N146" s="53"/>
    </row>
    <row r="147" spans="1:14" x14ac:dyDescent="0.4">
      <c r="A147" s="25" t="s">
        <v>205</v>
      </c>
      <c r="B147" s="41" t="s">
        <v>988</v>
      </c>
      <c r="C147" s="203">
        <v>0</v>
      </c>
      <c r="D147" s="203">
        <v>0</v>
      </c>
      <c r="E147" s="41"/>
      <c r="F147" s="132">
        <f t="shared" ref="F147" si="20">IF($C$155=0,"",IF(C147="[for completion]","",IF(C147="","",C147/$C$155)))</f>
        <v>0</v>
      </c>
      <c r="G147" s="132">
        <f t="shared" ref="G147" si="21">IF($D$155=0,"",IF(D147="[for completion]","",IF(D147="","",D147/$D$155)))</f>
        <v>0</v>
      </c>
      <c r="H147" s="23"/>
      <c r="L147" s="23"/>
      <c r="M147" s="23"/>
      <c r="N147" s="53"/>
    </row>
    <row r="148" spans="1:14" x14ac:dyDescent="0.4">
      <c r="A148" s="25" t="s">
        <v>206</v>
      </c>
      <c r="B148" s="41" t="s">
        <v>181</v>
      </c>
      <c r="C148" s="203">
        <v>0</v>
      </c>
      <c r="D148" s="203">
        <v>0</v>
      </c>
      <c r="E148" s="41"/>
      <c r="F148" s="132">
        <f t="shared" ref="F148:F154" si="22">IF($C$155=0,"",IF(C148="[for completion]","",IF(C148="","",C148/$C$155)))</f>
        <v>0</v>
      </c>
      <c r="G148" s="132">
        <f t="shared" ref="G148:G154" si="23">IF($D$155=0,"",IF(D148="[for completion]","",IF(D148="","",D148/$D$155)))</f>
        <v>0</v>
      </c>
      <c r="H148" s="23"/>
      <c r="L148" s="23"/>
      <c r="M148" s="23"/>
      <c r="N148" s="53"/>
    </row>
    <row r="149" spans="1:14" x14ac:dyDescent="0.4">
      <c r="A149" s="25" t="s">
        <v>207</v>
      </c>
      <c r="B149" s="41" t="s">
        <v>168</v>
      </c>
      <c r="C149" s="203">
        <v>0</v>
      </c>
      <c r="D149" s="203">
        <v>0</v>
      </c>
      <c r="E149" s="41"/>
      <c r="F149" s="132">
        <f t="shared" si="22"/>
        <v>0</v>
      </c>
      <c r="G149" s="132">
        <f t="shared" si="23"/>
        <v>0</v>
      </c>
      <c r="H149" s="23"/>
      <c r="L149" s="23"/>
      <c r="M149" s="23"/>
      <c r="N149" s="53"/>
    </row>
    <row r="150" spans="1:14" x14ac:dyDescent="0.4">
      <c r="A150" s="25" t="s">
        <v>208</v>
      </c>
      <c r="B150" s="119" t="s">
        <v>983</v>
      </c>
      <c r="C150" s="203">
        <v>0</v>
      </c>
      <c r="D150" s="203">
        <v>0</v>
      </c>
      <c r="E150" s="41"/>
      <c r="F150" s="132">
        <f t="shared" si="22"/>
        <v>0</v>
      </c>
      <c r="G150" s="132">
        <f t="shared" si="23"/>
        <v>0</v>
      </c>
      <c r="H150" s="23"/>
      <c r="L150" s="23"/>
      <c r="M150" s="23"/>
      <c r="N150" s="53"/>
    </row>
    <row r="151" spans="1:14" x14ac:dyDescent="0.4">
      <c r="A151" s="25" t="s">
        <v>209</v>
      </c>
      <c r="B151" s="41" t="s">
        <v>183</v>
      </c>
      <c r="C151" s="203">
        <v>0</v>
      </c>
      <c r="D151" s="203">
        <v>0</v>
      </c>
      <c r="E151" s="41"/>
      <c r="F151" s="132">
        <f t="shared" si="22"/>
        <v>0</v>
      </c>
      <c r="G151" s="132">
        <f t="shared" si="23"/>
        <v>0</v>
      </c>
      <c r="H151" s="23"/>
      <c r="L151" s="23"/>
      <c r="M151" s="23"/>
      <c r="N151" s="53"/>
    </row>
    <row r="152" spans="1:14" x14ac:dyDescent="0.4">
      <c r="A152" s="25" t="s">
        <v>210</v>
      </c>
      <c r="B152" s="41" t="s">
        <v>185</v>
      </c>
      <c r="C152" s="203">
        <v>0</v>
      </c>
      <c r="D152" s="203">
        <v>0</v>
      </c>
      <c r="E152" s="41"/>
      <c r="F152" s="132">
        <f t="shared" si="22"/>
        <v>0</v>
      </c>
      <c r="G152" s="132">
        <f t="shared" si="23"/>
        <v>0</v>
      </c>
      <c r="H152" s="23"/>
      <c r="L152" s="23"/>
      <c r="M152" s="23"/>
      <c r="N152" s="53"/>
    </row>
    <row r="153" spans="1:14" x14ac:dyDescent="0.4">
      <c r="A153" s="25" t="s">
        <v>211</v>
      </c>
      <c r="B153" s="41" t="s">
        <v>982</v>
      </c>
      <c r="C153" s="203">
        <v>0</v>
      </c>
      <c r="D153" s="203">
        <v>0</v>
      </c>
      <c r="E153" s="41"/>
      <c r="F153" s="132">
        <f t="shared" si="22"/>
        <v>0</v>
      </c>
      <c r="G153" s="132">
        <f t="shared" si="23"/>
        <v>0</v>
      </c>
      <c r="H153" s="23"/>
      <c r="L153" s="23"/>
      <c r="M153" s="23"/>
      <c r="N153" s="53"/>
    </row>
    <row r="154" spans="1:14" x14ac:dyDescent="0.4">
      <c r="A154" s="25" t="s">
        <v>985</v>
      </c>
      <c r="B154" s="41" t="s">
        <v>97</v>
      </c>
      <c r="C154" s="203">
        <v>0</v>
      </c>
      <c r="D154" s="203">
        <v>0</v>
      </c>
      <c r="E154" s="41"/>
      <c r="F154" s="132">
        <f t="shared" si="22"/>
        <v>0</v>
      </c>
      <c r="G154" s="132">
        <f t="shared" si="23"/>
        <v>0</v>
      </c>
      <c r="H154" s="23"/>
      <c r="L154" s="23"/>
      <c r="M154" s="23"/>
      <c r="N154" s="53"/>
    </row>
    <row r="155" spans="1:14" x14ac:dyDescent="0.4">
      <c r="A155" s="25" t="s">
        <v>989</v>
      </c>
      <c r="B155" s="57" t="s">
        <v>99</v>
      </c>
      <c r="C155" s="127">
        <f>SUM(C138:C154)</f>
        <v>8600</v>
      </c>
      <c r="D155" s="127">
        <f>SUM(D138:D154)</f>
        <v>8600</v>
      </c>
      <c r="E155" s="41"/>
      <c r="F155" s="123">
        <f>SUM(F138:F154)</f>
        <v>1</v>
      </c>
      <c r="G155" s="123">
        <f>SUM(G138:G154)</f>
        <v>1</v>
      </c>
      <c r="H155" s="23"/>
      <c r="L155" s="23"/>
      <c r="M155" s="23"/>
      <c r="N155" s="53"/>
    </row>
    <row r="156" spans="1:14" outlineLevel="1" x14ac:dyDescent="0.4">
      <c r="A156" s="25" t="s">
        <v>212</v>
      </c>
      <c r="B156" s="52" t="s">
        <v>101</v>
      </c>
      <c r="C156" s="127"/>
      <c r="D156" s="127"/>
      <c r="E156" s="41"/>
      <c r="F156" s="132" t="str">
        <f>IF($C$155=0,"",IF(C156="[for completion]","",IF(C156="","",C156/$C$155)))</f>
        <v/>
      </c>
      <c r="G156" s="132" t="str">
        <f>IF($D$155=0,"",IF(D156="[for completion]","",IF(D156="","",D156/$D$155)))</f>
        <v/>
      </c>
      <c r="H156" s="23"/>
      <c r="L156" s="23"/>
      <c r="M156" s="23"/>
      <c r="N156" s="53"/>
    </row>
    <row r="157" spans="1:14" outlineLevel="1" x14ac:dyDescent="0.4">
      <c r="A157" s="25" t="s">
        <v>213</v>
      </c>
      <c r="B157" s="52" t="s">
        <v>101</v>
      </c>
      <c r="C157" s="127"/>
      <c r="D157" s="127"/>
      <c r="E157" s="41"/>
      <c r="F157" s="132" t="str">
        <f t="shared" ref="F157:F162" si="24">IF($C$155=0,"",IF(C157="[for completion]","",IF(C157="","",C157/$C$155)))</f>
        <v/>
      </c>
      <c r="G157" s="132" t="str">
        <f t="shared" ref="G157:G162" si="25">IF($D$155=0,"",IF(D157="[for completion]","",IF(D157="","",D157/$D$155)))</f>
        <v/>
      </c>
      <c r="H157" s="23"/>
      <c r="L157" s="23"/>
      <c r="M157" s="23"/>
      <c r="N157" s="53"/>
    </row>
    <row r="158" spans="1:14" outlineLevel="1" x14ac:dyDescent="0.4">
      <c r="A158" s="25" t="s">
        <v>214</v>
      </c>
      <c r="B158" s="52" t="s">
        <v>101</v>
      </c>
      <c r="C158" s="127"/>
      <c r="D158" s="127"/>
      <c r="E158" s="41"/>
      <c r="F158" s="132" t="str">
        <f t="shared" si="24"/>
        <v/>
      </c>
      <c r="G158" s="132" t="str">
        <f t="shared" si="25"/>
        <v/>
      </c>
      <c r="H158" s="23"/>
      <c r="L158" s="23"/>
      <c r="M158" s="23"/>
      <c r="N158" s="53"/>
    </row>
    <row r="159" spans="1:14" outlineLevel="1" x14ac:dyDescent="0.4">
      <c r="A159" s="25" t="s">
        <v>215</v>
      </c>
      <c r="B159" s="52" t="s">
        <v>101</v>
      </c>
      <c r="C159" s="127"/>
      <c r="D159" s="127"/>
      <c r="E159" s="41"/>
      <c r="F159" s="132" t="str">
        <f t="shared" si="24"/>
        <v/>
      </c>
      <c r="G159" s="132" t="str">
        <f t="shared" si="25"/>
        <v/>
      </c>
      <c r="H159" s="23"/>
      <c r="L159" s="23"/>
      <c r="M159" s="23"/>
      <c r="N159" s="53"/>
    </row>
    <row r="160" spans="1:14" outlineLevel="1" x14ac:dyDescent="0.4">
      <c r="A160" s="25" t="s">
        <v>216</v>
      </c>
      <c r="B160" s="52" t="s">
        <v>101</v>
      </c>
      <c r="C160" s="127"/>
      <c r="D160" s="127"/>
      <c r="E160" s="41"/>
      <c r="F160" s="132" t="str">
        <f t="shared" si="24"/>
        <v/>
      </c>
      <c r="G160" s="132" t="str">
        <f t="shared" si="25"/>
        <v/>
      </c>
      <c r="H160" s="23"/>
      <c r="L160" s="23"/>
      <c r="M160" s="23"/>
      <c r="N160" s="53"/>
    </row>
    <row r="161" spans="1:14" outlineLevel="1" x14ac:dyDescent="0.4">
      <c r="A161" s="25" t="s">
        <v>217</v>
      </c>
      <c r="B161" s="52" t="s">
        <v>101</v>
      </c>
      <c r="C161" s="127"/>
      <c r="D161" s="127"/>
      <c r="E161" s="41"/>
      <c r="F161" s="132" t="str">
        <f t="shared" si="24"/>
        <v/>
      </c>
      <c r="G161" s="132" t="str">
        <f t="shared" si="25"/>
        <v/>
      </c>
      <c r="H161" s="23"/>
      <c r="L161" s="23"/>
      <c r="M161" s="23"/>
      <c r="N161" s="53"/>
    </row>
    <row r="162" spans="1:14" outlineLevel="1" x14ac:dyDescent="0.4">
      <c r="A162" s="25" t="s">
        <v>218</v>
      </c>
      <c r="B162" s="52" t="s">
        <v>101</v>
      </c>
      <c r="C162" s="127"/>
      <c r="D162" s="127"/>
      <c r="E162" s="41"/>
      <c r="F162" s="132" t="str">
        <f t="shared" si="24"/>
        <v/>
      </c>
      <c r="G162" s="132" t="str">
        <f t="shared" si="25"/>
        <v/>
      </c>
      <c r="H162" s="23"/>
      <c r="L162" s="23"/>
      <c r="M162" s="23"/>
      <c r="N162" s="53"/>
    </row>
    <row r="163" spans="1:14" ht="15" customHeight="1" x14ac:dyDescent="0.4">
      <c r="A163" s="43"/>
      <c r="B163" s="44" t="s">
        <v>219</v>
      </c>
      <c r="C163" s="78" t="s">
        <v>159</v>
      </c>
      <c r="D163" s="78" t="s">
        <v>160</v>
      </c>
      <c r="E163" s="45"/>
      <c r="F163" s="78" t="s">
        <v>161</v>
      </c>
      <c r="G163" s="78" t="s">
        <v>162</v>
      </c>
      <c r="H163" s="23"/>
      <c r="L163" s="23"/>
      <c r="M163" s="23"/>
      <c r="N163" s="53"/>
    </row>
    <row r="164" spans="1:14" x14ac:dyDescent="0.4">
      <c r="A164" s="25" t="s">
        <v>221</v>
      </c>
      <c r="B164" s="23" t="s">
        <v>222</v>
      </c>
      <c r="C164" s="127">
        <f>+C155</f>
        <v>8600</v>
      </c>
      <c r="D164" s="127">
        <f>+C164</f>
        <v>8600</v>
      </c>
      <c r="E164" s="61"/>
      <c r="F164" s="132">
        <f>IF($C$167=0,"",IF(C164="[for completion]","",IF(C164="","",C164/$C$167)))</f>
        <v>1</v>
      </c>
      <c r="G164" s="132">
        <f>IF($D$167=0,"",IF(D164="[for completion]","",IF(D164="","",D164/$D$167)))</f>
        <v>1</v>
      </c>
      <c r="H164" s="23"/>
      <c r="L164" s="23"/>
      <c r="M164" s="23"/>
      <c r="N164" s="53"/>
    </row>
    <row r="165" spans="1:14" x14ac:dyDescent="0.4">
      <c r="A165" s="25" t="s">
        <v>223</v>
      </c>
      <c r="B165" s="23" t="s">
        <v>224</v>
      </c>
      <c r="C165" s="203">
        <v>0</v>
      </c>
      <c r="D165" s="203">
        <v>0</v>
      </c>
      <c r="E165" s="61"/>
      <c r="F165" s="132">
        <f t="shared" ref="F165:F166" si="26">IF($C$167=0,"",IF(C165="[for completion]","",IF(C165="","",C165/$C$167)))</f>
        <v>0</v>
      </c>
      <c r="G165" s="132">
        <f t="shared" ref="G165:G166" si="27">IF($D$167=0,"",IF(D165="[for completion]","",IF(D165="","",D165/$D$167)))</f>
        <v>0</v>
      </c>
      <c r="H165" s="23"/>
      <c r="L165" s="23"/>
      <c r="M165" s="23"/>
      <c r="N165" s="53"/>
    </row>
    <row r="166" spans="1:14" x14ac:dyDescent="0.4">
      <c r="A166" s="25" t="s">
        <v>225</v>
      </c>
      <c r="B166" s="23" t="s">
        <v>97</v>
      </c>
      <c r="C166" s="203">
        <v>0</v>
      </c>
      <c r="D166" s="203">
        <v>0</v>
      </c>
      <c r="E166" s="61"/>
      <c r="F166" s="132">
        <f t="shared" si="26"/>
        <v>0</v>
      </c>
      <c r="G166" s="132">
        <f t="shared" si="27"/>
        <v>0</v>
      </c>
      <c r="H166" s="23"/>
      <c r="L166" s="23"/>
      <c r="M166" s="23"/>
      <c r="N166" s="53"/>
    </row>
    <row r="167" spans="1:14" x14ac:dyDescent="0.4">
      <c r="A167" s="25" t="s">
        <v>226</v>
      </c>
      <c r="B167" s="62" t="s">
        <v>99</v>
      </c>
      <c r="C167" s="135">
        <f>SUM(C164:C166)</f>
        <v>8600</v>
      </c>
      <c r="D167" s="135">
        <f>SUM(D164:D166)</f>
        <v>8600</v>
      </c>
      <c r="E167" s="61"/>
      <c r="F167" s="134">
        <f>SUM(F164:F166)</f>
        <v>1</v>
      </c>
      <c r="G167" s="134">
        <f>SUM(G164:G166)</f>
        <v>1</v>
      </c>
      <c r="H167" s="23"/>
      <c r="L167" s="23"/>
      <c r="M167" s="23"/>
      <c r="N167" s="53"/>
    </row>
    <row r="168" spans="1:14" outlineLevel="1" x14ac:dyDescent="0.4">
      <c r="A168" s="25" t="s">
        <v>227</v>
      </c>
      <c r="B168" s="62"/>
      <c r="C168" s="135"/>
      <c r="D168" s="135"/>
      <c r="E168" s="61"/>
      <c r="F168" s="61"/>
      <c r="G168" s="21"/>
      <c r="H168" s="23"/>
      <c r="L168" s="23"/>
      <c r="M168" s="23"/>
      <c r="N168" s="53"/>
    </row>
    <row r="169" spans="1:14" outlineLevel="1" x14ac:dyDescent="0.4">
      <c r="A169" s="25" t="s">
        <v>228</v>
      </c>
      <c r="B169" s="62"/>
      <c r="C169" s="135"/>
      <c r="D169" s="135"/>
      <c r="E169" s="61"/>
      <c r="F169" s="61"/>
      <c r="G169" s="21"/>
      <c r="H169" s="23"/>
      <c r="L169" s="23"/>
      <c r="M169" s="23"/>
      <c r="N169" s="53"/>
    </row>
    <row r="170" spans="1:14" outlineLevel="1" x14ac:dyDescent="0.4">
      <c r="A170" s="25" t="s">
        <v>229</v>
      </c>
      <c r="B170" s="62"/>
      <c r="C170" s="135"/>
      <c r="D170" s="135"/>
      <c r="E170" s="61"/>
      <c r="F170" s="61"/>
      <c r="G170" s="21"/>
      <c r="H170" s="23"/>
      <c r="L170" s="23"/>
      <c r="M170" s="23"/>
      <c r="N170" s="53"/>
    </row>
    <row r="171" spans="1:14" outlineLevel="1" x14ac:dyDescent="0.4">
      <c r="A171" s="25" t="s">
        <v>230</v>
      </c>
      <c r="B171" s="62"/>
      <c r="C171" s="135"/>
      <c r="D171" s="135"/>
      <c r="E171" s="61"/>
      <c r="F171" s="61"/>
      <c r="G171" s="21"/>
      <c r="H171" s="23"/>
      <c r="L171" s="23"/>
      <c r="M171" s="23"/>
      <c r="N171" s="53"/>
    </row>
    <row r="172" spans="1:14" outlineLevel="1" x14ac:dyDescent="0.4">
      <c r="A172" s="25" t="s">
        <v>231</v>
      </c>
      <c r="B172" s="62"/>
      <c r="C172" s="135"/>
      <c r="D172" s="135"/>
      <c r="E172" s="61"/>
      <c r="F172" s="61"/>
      <c r="G172" s="21"/>
      <c r="H172" s="23"/>
      <c r="L172" s="23"/>
      <c r="M172" s="23"/>
      <c r="N172" s="53"/>
    </row>
    <row r="173" spans="1:14" ht="15" customHeight="1" x14ac:dyDescent="0.4">
      <c r="A173" s="43"/>
      <c r="B173" s="44" t="s">
        <v>232</v>
      </c>
      <c r="C173" s="43" t="s">
        <v>64</v>
      </c>
      <c r="D173" s="43"/>
      <c r="E173" s="45"/>
      <c r="F173" s="46" t="s">
        <v>233</v>
      </c>
      <c r="G173" s="46"/>
      <c r="H173" s="23"/>
      <c r="L173" s="23"/>
      <c r="M173" s="23"/>
      <c r="N173" s="53"/>
    </row>
    <row r="174" spans="1:14" ht="15" customHeight="1" x14ac:dyDescent="0.4">
      <c r="A174" s="25" t="s">
        <v>234</v>
      </c>
      <c r="B174" s="41" t="s">
        <v>235</v>
      </c>
      <c r="C174" s="203">
        <v>0</v>
      </c>
      <c r="D174" s="38"/>
      <c r="E174" s="30"/>
      <c r="F174" s="132" t="str">
        <f>IF($C$179=0,"",IF(C174="[for completion]","",C174/$C$179))</f>
        <v/>
      </c>
      <c r="G174" s="49"/>
      <c r="H174" s="23"/>
      <c r="L174" s="23"/>
      <c r="M174" s="23"/>
      <c r="N174" s="53"/>
    </row>
    <row r="175" spans="1:14" ht="30.75" customHeight="1" x14ac:dyDescent="0.4">
      <c r="A175" s="25" t="s">
        <v>9</v>
      </c>
      <c r="B175" s="41" t="s">
        <v>823</v>
      </c>
      <c r="C175" s="203">
        <v>0</v>
      </c>
      <c r="E175" s="51"/>
      <c r="F175" s="132" t="str">
        <f>IF($C$179=0,"",IF(C175="[for completion]","",C175/$C$179))</f>
        <v/>
      </c>
      <c r="G175" s="49"/>
      <c r="H175" s="23"/>
      <c r="L175" s="23"/>
      <c r="M175" s="23"/>
      <c r="N175" s="53"/>
    </row>
    <row r="176" spans="1:14" x14ac:dyDescent="0.4">
      <c r="A176" s="25" t="s">
        <v>236</v>
      </c>
      <c r="B176" s="41" t="s">
        <v>237</v>
      </c>
      <c r="C176" s="203">
        <v>0</v>
      </c>
      <c r="E176" s="51"/>
      <c r="F176" s="132"/>
      <c r="G176" s="49"/>
      <c r="H176" s="23"/>
      <c r="L176" s="23"/>
      <c r="M176" s="23"/>
      <c r="N176" s="53"/>
    </row>
    <row r="177" spans="1:14" x14ac:dyDescent="0.4">
      <c r="A177" s="25" t="s">
        <v>238</v>
      </c>
      <c r="B177" s="41" t="s">
        <v>239</v>
      </c>
      <c r="C177" s="203">
        <v>0</v>
      </c>
      <c r="E177" s="51"/>
      <c r="F177" s="132" t="str">
        <f t="shared" ref="F177:F187" si="28">IF($C$179=0,"",IF(C177="[for completion]","",C177/$C$179))</f>
        <v/>
      </c>
      <c r="G177" s="49"/>
      <c r="H177" s="23"/>
      <c r="L177" s="23"/>
      <c r="M177" s="23"/>
      <c r="N177" s="53"/>
    </row>
    <row r="178" spans="1:14" x14ac:dyDescent="0.4">
      <c r="A178" s="25" t="s">
        <v>240</v>
      </c>
      <c r="B178" s="41" t="s">
        <v>97</v>
      </c>
      <c r="C178" s="203">
        <v>0</v>
      </c>
      <c r="E178" s="51"/>
      <c r="F178" s="132" t="str">
        <f t="shared" si="28"/>
        <v/>
      </c>
      <c r="G178" s="49"/>
      <c r="H178" s="23"/>
      <c r="L178" s="23"/>
      <c r="M178" s="23"/>
      <c r="N178" s="53"/>
    </row>
    <row r="179" spans="1:14" x14ac:dyDescent="0.4">
      <c r="A179" s="25" t="s">
        <v>10</v>
      </c>
      <c r="B179" s="57" t="s">
        <v>99</v>
      </c>
      <c r="C179" s="128">
        <f>SUM(C174:C178)</f>
        <v>0</v>
      </c>
      <c r="E179" s="51"/>
      <c r="F179" s="133">
        <f>SUM(F174:F178)</f>
        <v>0</v>
      </c>
      <c r="G179" s="49"/>
      <c r="H179" s="23"/>
      <c r="L179" s="23"/>
      <c r="M179" s="23"/>
      <c r="N179" s="53"/>
    </row>
    <row r="180" spans="1:14" outlineLevel="1" x14ac:dyDescent="0.4">
      <c r="A180" s="25" t="s">
        <v>241</v>
      </c>
      <c r="B180" s="63" t="s">
        <v>242</v>
      </c>
      <c r="C180" s="127"/>
      <c r="E180" s="51"/>
      <c r="F180" s="132" t="str">
        <f t="shared" si="28"/>
        <v/>
      </c>
      <c r="G180" s="49"/>
      <c r="H180" s="23"/>
      <c r="L180" s="23"/>
      <c r="M180" s="23"/>
      <c r="N180" s="53"/>
    </row>
    <row r="181" spans="1:14" s="63" customFormat="1" ht="29.15" outlineLevel="1" x14ac:dyDescent="0.4">
      <c r="A181" s="25" t="s">
        <v>243</v>
      </c>
      <c r="B181" s="63" t="s">
        <v>244</v>
      </c>
      <c r="C181" s="136"/>
      <c r="F181" s="132" t="str">
        <f t="shared" si="28"/>
        <v/>
      </c>
    </row>
    <row r="182" spans="1:14" ht="29.15" outlineLevel="1" x14ac:dyDescent="0.4">
      <c r="A182" s="25" t="s">
        <v>245</v>
      </c>
      <c r="B182" s="63" t="s">
        <v>246</v>
      </c>
      <c r="C182" s="127"/>
      <c r="E182" s="51"/>
      <c r="F182" s="132" t="str">
        <f t="shared" si="28"/>
        <v/>
      </c>
      <c r="G182" s="49"/>
      <c r="H182" s="23"/>
      <c r="L182" s="23"/>
      <c r="M182" s="23"/>
      <c r="N182" s="53"/>
    </row>
    <row r="183" spans="1:14" outlineLevel="1" x14ac:dyDescent="0.4">
      <c r="A183" s="25" t="s">
        <v>247</v>
      </c>
      <c r="B183" s="63" t="s">
        <v>248</v>
      </c>
      <c r="C183" s="127"/>
      <c r="E183" s="51"/>
      <c r="F183" s="132" t="str">
        <f t="shared" si="28"/>
        <v/>
      </c>
      <c r="G183" s="49"/>
      <c r="H183" s="23"/>
      <c r="L183" s="23"/>
      <c r="M183" s="23"/>
      <c r="N183" s="53"/>
    </row>
    <row r="184" spans="1:14" s="63" customFormat="1" outlineLevel="1" x14ac:dyDescent="0.4">
      <c r="A184" s="25" t="s">
        <v>249</v>
      </c>
      <c r="B184" s="63" t="s">
        <v>250</v>
      </c>
      <c r="C184" s="136"/>
      <c r="F184" s="132" t="str">
        <f t="shared" si="28"/>
        <v/>
      </c>
    </row>
    <row r="185" spans="1:14" outlineLevel="1" x14ac:dyDescent="0.4">
      <c r="A185" s="25" t="s">
        <v>251</v>
      </c>
      <c r="B185" s="63" t="s">
        <v>252</v>
      </c>
      <c r="C185" s="127"/>
      <c r="E185" s="51"/>
      <c r="F185" s="132" t="str">
        <f t="shared" si="28"/>
        <v/>
      </c>
      <c r="G185" s="49"/>
      <c r="H185" s="23"/>
      <c r="L185" s="23"/>
      <c r="M185" s="23"/>
      <c r="N185" s="53"/>
    </row>
    <row r="186" spans="1:14" outlineLevel="1" x14ac:dyDescent="0.4">
      <c r="A186" s="25" t="s">
        <v>253</v>
      </c>
      <c r="B186" s="63" t="s">
        <v>254</v>
      </c>
      <c r="C186" s="127"/>
      <c r="E186" s="51"/>
      <c r="F186" s="132" t="str">
        <f t="shared" si="28"/>
        <v/>
      </c>
      <c r="G186" s="49"/>
      <c r="H186" s="23"/>
      <c r="L186" s="23"/>
      <c r="M186" s="23"/>
      <c r="N186" s="53"/>
    </row>
    <row r="187" spans="1:14" outlineLevel="1" x14ac:dyDescent="0.4">
      <c r="A187" s="25" t="s">
        <v>255</v>
      </c>
      <c r="B187" s="63" t="s">
        <v>256</v>
      </c>
      <c r="C187" s="127"/>
      <c r="E187" s="51"/>
      <c r="F187" s="132" t="str">
        <f t="shared" si="28"/>
        <v/>
      </c>
      <c r="G187" s="49"/>
      <c r="H187" s="23"/>
      <c r="L187" s="23"/>
      <c r="M187" s="23"/>
      <c r="N187" s="53"/>
    </row>
    <row r="188" spans="1:14" outlineLevel="1" x14ac:dyDescent="0.4">
      <c r="A188" s="25" t="s">
        <v>257</v>
      </c>
      <c r="B188" s="63"/>
      <c r="E188" s="51"/>
      <c r="F188" s="49"/>
      <c r="G188" s="49"/>
      <c r="H188" s="23"/>
      <c r="L188" s="23"/>
      <c r="M188" s="23"/>
      <c r="N188" s="53"/>
    </row>
    <row r="189" spans="1:14" outlineLevel="1" x14ac:dyDescent="0.4">
      <c r="A189" s="25" t="s">
        <v>258</v>
      </c>
      <c r="B189" s="63"/>
      <c r="E189" s="51"/>
      <c r="F189" s="49"/>
      <c r="G189" s="49"/>
      <c r="H189" s="23"/>
      <c r="L189" s="23"/>
      <c r="M189" s="23"/>
      <c r="N189" s="53"/>
    </row>
    <row r="190" spans="1:14" outlineLevel="1" x14ac:dyDescent="0.4">
      <c r="A190" s="25" t="s">
        <v>259</v>
      </c>
      <c r="B190" s="63"/>
      <c r="E190" s="51"/>
      <c r="F190" s="49"/>
      <c r="G190" s="49"/>
      <c r="H190" s="23"/>
      <c r="L190" s="23"/>
      <c r="M190" s="23"/>
      <c r="N190" s="53"/>
    </row>
    <row r="191" spans="1:14" outlineLevel="1" x14ac:dyDescent="0.4">
      <c r="A191" s="25" t="s">
        <v>260</v>
      </c>
      <c r="B191" s="52"/>
      <c r="E191" s="51"/>
      <c r="F191" s="49"/>
      <c r="G191" s="49"/>
      <c r="H191" s="23"/>
      <c r="L191" s="23"/>
      <c r="M191" s="23"/>
      <c r="N191" s="53"/>
    </row>
    <row r="192" spans="1:14" ht="15" customHeight="1" x14ac:dyDescent="0.4">
      <c r="A192" s="43"/>
      <c r="B192" s="44" t="s">
        <v>261</v>
      </c>
      <c r="C192" s="43" t="s">
        <v>64</v>
      </c>
      <c r="D192" s="43"/>
      <c r="E192" s="45"/>
      <c r="F192" s="46" t="s">
        <v>233</v>
      </c>
      <c r="G192" s="46"/>
      <c r="H192" s="23"/>
      <c r="L192" s="23"/>
      <c r="M192" s="23"/>
      <c r="N192" s="53"/>
    </row>
    <row r="193" spans="1:14" x14ac:dyDescent="0.4">
      <c r="A193" s="25" t="s">
        <v>262</v>
      </c>
      <c r="B193" s="41" t="s">
        <v>263</v>
      </c>
      <c r="C193" s="203">
        <v>0</v>
      </c>
      <c r="E193" s="48"/>
      <c r="F193" s="132" t="str">
        <f t="shared" ref="F193:F206" si="29">IF($C$208=0,"",IF(C193="[for completion]","",C193/$C$208))</f>
        <v/>
      </c>
      <c r="G193" s="49"/>
      <c r="H193" s="23"/>
      <c r="L193" s="23"/>
      <c r="M193" s="23"/>
      <c r="N193" s="53"/>
    </row>
    <row r="194" spans="1:14" x14ac:dyDescent="0.4">
      <c r="A194" s="25" t="s">
        <v>264</v>
      </c>
      <c r="B194" s="41" t="s">
        <v>265</v>
      </c>
      <c r="C194" s="203">
        <v>0</v>
      </c>
      <c r="E194" s="51"/>
      <c r="F194" s="132" t="str">
        <f t="shared" si="29"/>
        <v/>
      </c>
      <c r="G194" s="51"/>
      <c r="H194" s="23"/>
      <c r="L194" s="23"/>
      <c r="M194" s="23"/>
      <c r="N194" s="53"/>
    </row>
    <row r="195" spans="1:14" x14ac:dyDescent="0.4">
      <c r="A195" s="25" t="s">
        <v>266</v>
      </c>
      <c r="B195" s="41" t="s">
        <v>267</v>
      </c>
      <c r="C195" s="203">
        <v>0</v>
      </c>
      <c r="E195" s="51"/>
      <c r="F195" s="132" t="str">
        <f t="shared" si="29"/>
        <v/>
      </c>
      <c r="G195" s="51"/>
      <c r="H195" s="23"/>
      <c r="L195" s="23"/>
      <c r="M195" s="23"/>
      <c r="N195" s="53"/>
    </row>
    <row r="196" spans="1:14" x14ac:dyDescent="0.4">
      <c r="A196" s="25" t="s">
        <v>268</v>
      </c>
      <c r="B196" s="41" t="s">
        <v>269</v>
      </c>
      <c r="C196" s="203">
        <v>0</v>
      </c>
      <c r="E196" s="51"/>
      <c r="F196" s="132" t="str">
        <f t="shared" si="29"/>
        <v/>
      </c>
      <c r="G196" s="51"/>
      <c r="H196" s="23"/>
      <c r="L196" s="23"/>
      <c r="M196" s="23"/>
      <c r="N196" s="53"/>
    </row>
    <row r="197" spans="1:14" x14ac:dyDescent="0.4">
      <c r="A197" s="25" t="s">
        <v>270</v>
      </c>
      <c r="B197" s="41" t="s">
        <v>271</v>
      </c>
      <c r="C197" s="203">
        <v>0</v>
      </c>
      <c r="E197" s="51"/>
      <c r="F197" s="132" t="str">
        <f t="shared" si="29"/>
        <v/>
      </c>
      <c r="G197" s="51"/>
      <c r="H197" s="23"/>
      <c r="L197" s="23"/>
      <c r="M197" s="23"/>
      <c r="N197" s="53"/>
    </row>
    <row r="198" spans="1:14" x14ac:dyDescent="0.4">
      <c r="A198" s="25" t="s">
        <v>272</v>
      </c>
      <c r="B198" s="41" t="s">
        <v>273</v>
      </c>
      <c r="C198" s="203">
        <v>0</v>
      </c>
      <c r="E198" s="51"/>
      <c r="F198" s="132" t="str">
        <f t="shared" si="29"/>
        <v/>
      </c>
      <c r="G198" s="51"/>
      <c r="H198" s="23"/>
      <c r="L198" s="23"/>
      <c r="M198" s="23"/>
      <c r="N198" s="53"/>
    </row>
    <row r="199" spans="1:14" x14ac:dyDescent="0.4">
      <c r="A199" s="25" t="s">
        <v>274</v>
      </c>
      <c r="B199" s="41" t="s">
        <v>275</v>
      </c>
      <c r="C199" s="203">
        <v>0</v>
      </c>
      <c r="E199" s="51"/>
      <c r="F199" s="132" t="str">
        <f t="shared" si="29"/>
        <v/>
      </c>
      <c r="G199" s="51"/>
      <c r="H199" s="23"/>
      <c r="L199" s="23"/>
      <c r="M199" s="23"/>
      <c r="N199" s="53"/>
    </row>
    <row r="200" spans="1:14" x14ac:dyDescent="0.4">
      <c r="A200" s="25" t="s">
        <v>276</v>
      </c>
      <c r="B200" s="41" t="s">
        <v>12</v>
      </c>
      <c r="C200" s="203">
        <v>0</v>
      </c>
      <c r="E200" s="51"/>
      <c r="F200" s="132" t="str">
        <f t="shared" si="29"/>
        <v/>
      </c>
      <c r="G200" s="51"/>
      <c r="H200" s="23"/>
      <c r="L200" s="23"/>
      <c r="M200" s="23"/>
      <c r="N200" s="53"/>
    </row>
    <row r="201" spans="1:14" x14ac:dyDescent="0.4">
      <c r="A201" s="25" t="s">
        <v>277</v>
      </c>
      <c r="B201" s="41" t="s">
        <v>278</v>
      </c>
      <c r="C201" s="203">
        <v>0</v>
      </c>
      <c r="E201" s="51"/>
      <c r="F201" s="132" t="str">
        <f t="shared" si="29"/>
        <v/>
      </c>
      <c r="G201" s="51"/>
      <c r="H201" s="23"/>
      <c r="L201" s="23"/>
      <c r="M201" s="23"/>
      <c r="N201" s="53"/>
    </row>
    <row r="202" spans="1:14" x14ac:dyDescent="0.4">
      <c r="A202" s="25" t="s">
        <v>279</v>
      </c>
      <c r="B202" s="41" t="s">
        <v>280</v>
      </c>
      <c r="C202" s="203">
        <v>0</v>
      </c>
      <c r="E202" s="51"/>
      <c r="F202" s="132" t="str">
        <f t="shared" si="29"/>
        <v/>
      </c>
      <c r="G202" s="51"/>
      <c r="H202" s="23"/>
      <c r="L202" s="23"/>
      <c r="M202" s="23"/>
      <c r="N202" s="53"/>
    </row>
    <row r="203" spans="1:14" x14ac:dyDescent="0.4">
      <c r="A203" s="25" t="s">
        <v>281</v>
      </c>
      <c r="B203" s="41" t="s">
        <v>282</v>
      </c>
      <c r="C203" s="203">
        <v>0</v>
      </c>
      <c r="E203" s="51"/>
      <c r="F203" s="132" t="str">
        <f t="shared" si="29"/>
        <v/>
      </c>
      <c r="G203" s="51"/>
      <c r="H203" s="23"/>
      <c r="L203" s="23"/>
      <c r="M203" s="23"/>
      <c r="N203" s="53"/>
    </row>
    <row r="204" spans="1:14" x14ac:dyDescent="0.4">
      <c r="A204" s="25" t="s">
        <v>283</v>
      </c>
      <c r="B204" s="41" t="s">
        <v>284</v>
      </c>
      <c r="C204" s="203">
        <v>0</v>
      </c>
      <c r="E204" s="51"/>
      <c r="F204" s="132" t="str">
        <f t="shared" si="29"/>
        <v/>
      </c>
      <c r="G204" s="51"/>
      <c r="H204" s="23"/>
      <c r="L204" s="23"/>
      <c r="M204" s="23"/>
      <c r="N204" s="53"/>
    </row>
    <row r="205" spans="1:14" x14ac:dyDescent="0.4">
      <c r="A205" s="25" t="s">
        <v>285</v>
      </c>
      <c r="B205" s="41" t="s">
        <v>286</v>
      </c>
      <c r="C205" s="203">
        <v>0</v>
      </c>
      <c r="E205" s="51"/>
      <c r="F205" s="132" t="str">
        <f t="shared" si="29"/>
        <v/>
      </c>
      <c r="G205" s="51"/>
      <c r="H205" s="23"/>
      <c r="L205" s="23"/>
      <c r="M205" s="23"/>
      <c r="N205" s="53"/>
    </row>
    <row r="206" spans="1:14" x14ac:dyDescent="0.4">
      <c r="A206" s="25" t="s">
        <v>287</v>
      </c>
      <c r="B206" s="41" t="s">
        <v>97</v>
      </c>
      <c r="C206" s="203">
        <v>0</v>
      </c>
      <c r="E206" s="51"/>
      <c r="F206" s="132" t="str">
        <f t="shared" si="29"/>
        <v/>
      </c>
      <c r="G206" s="51"/>
      <c r="H206" s="23"/>
      <c r="L206" s="23"/>
      <c r="M206" s="23"/>
      <c r="N206" s="53"/>
    </row>
    <row r="207" spans="1:14" x14ac:dyDescent="0.4">
      <c r="A207" s="25" t="s">
        <v>288</v>
      </c>
      <c r="B207" s="50" t="s">
        <v>289</v>
      </c>
      <c r="C207" s="203">
        <v>0</v>
      </c>
      <c r="E207" s="51"/>
      <c r="F207" s="132"/>
      <c r="G207" s="51"/>
      <c r="H207" s="23"/>
      <c r="L207" s="23"/>
      <c r="M207" s="23"/>
      <c r="N207" s="53"/>
    </row>
    <row r="208" spans="1:14" x14ac:dyDescent="0.4">
      <c r="A208" s="25" t="s">
        <v>290</v>
      </c>
      <c r="B208" s="57" t="s">
        <v>99</v>
      </c>
      <c r="C208" s="128">
        <f>SUM(C193:C206)</f>
        <v>0</v>
      </c>
      <c r="D208" s="41"/>
      <c r="E208" s="51"/>
      <c r="F208" s="133">
        <f>SUM(F193:F206)</f>
        <v>0</v>
      </c>
      <c r="G208" s="51"/>
      <c r="H208" s="23"/>
      <c r="L208" s="23"/>
      <c r="M208" s="23"/>
      <c r="N208" s="53"/>
    </row>
    <row r="209" spans="1:14" outlineLevel="1" x14ac:dyDescent="0.4">
      <c r="A209" s="25" t="s">
        <v>291</v>
      </c>
      <c r="B209" s="52" t="s">
        <v>101</v>
      </c>
      <c r="C209" s="127"/>
      <c r="E209" s="51"/>
      <c r="F209" s="132" t="str">
        <f>IF($C$208=0,"",IF(C209="[for completion]","",C209/$C$208))</f>
        <v/>
      </c>
      <c r="G209" s="51"/>
      <c r="H209" s="23"/>
      <c r="L209" s="23"/>
      <c r="M209" s="23"/>
      <c r="N209" s="53"/>
    </row>
    <row r="210" spans="1:14" outlineLevel="1" x14ac:dyDescent="0.4">
      <c r="A210" s="25" t="s">
        <v>292</v>
      </c>
      <c r="B210" s="52" t="s">
        <v>101</v>
      </c>
      <c r="C210" s="127"/>
      <c r="E210" s="51"/>
      <c r="F210" s="132" t="str">
        <f t="shared" ref="F210:F215" si="30">IF($C$208=0,"",IF(C210="[for completion]","",C210/$C$208))</f>
        <v/>
      </c>
      <c r="G210" s="51"/>
      <c r="H210" s="23"/>
      <c r="L210" s="23"/>
      <c r="M210" s="23"/>
      <c r="N210" s="53"/>
    </row>
    <row r="211" spans="1:14" outlineLevel="1" x14ac:dyDescent="0.4">
      <c r="A211" s="25" t="s">
        <v>293</v>
      </c>
      <c r="B211" s="52" t="s">
        <v>101</v>
      </c>
      <c r="C211" s="127"/>
      <c r="E211" s="51"/>
      <c r="F211" s="132" t="str">
        <f t="shared" si="30"/>
        <v/>
      </c>
      <c r="G211" s="51"/>
      <c r="H211" s="23"/>
      <c r="L211" s="23"/>
      <c r="M211" s="23"/>
      <c r="N211" s="53"/>
    </row>
    <row r="212" spans="1:14" outlineLevel="1" x14ac:dyDescent="0.4">
      <c r="A212" s="25" t="s">
        <v>294</v>
      </c>
      <c r="B212" s="52" t="s">
        <v>101</v>
      </c>
      <c r="C212" s="127"/>
      <c r="E212" s="51"/>
      <c r="F212" s="132" t="str">
        <f t="shared" si="30"/>
        <v/>
      </c>
      <c r="G212" s="51"/>
      <c r="H212" s="23"/>
      <c r="L212" s="23"/>
      <c r="M212" s="23"/>
      <c r="N212" s="53"/>
    </row>
    <row r="213" spans="1:14" outlineLevel="1" x14ac:dyDescent="0.4">
      <c r="A213" s="25" t="s">
        <v>295</v>
      </c>
      <c r="B213" s="52" t="s">
        <v>101</v>
      </c>
      <c r="C213" s="127"/>
      <c r="E213" s="51"/>
      <c r="F213" s="132" t="str">
        <f t="shared" si="30"/>
        <v/>
      </c>
      <c r="G213" s="51"/>
      <c r="H213" s="23"/>
      <c r="L213" s="23"/>
      <c r="M213" s="23"/>
      <c r="N213" s="53"/>
    </row>
    <row r="214" spans="1:14" outlineLevel="1" x14ac:dyDescent="0.4">
      <c r="A214" s="25" t="s">
        <v>296</v>
      </c>
      <c r="B214" s="52" t="s">
        <v>101</v>
      </c>
      <c r="C214" s="127"/>
      <c r="E214" s="51"/>
      <c r="F214" s="132" t="str">
        <f t="shared" si="30"/>
        <v/>
      </c>
      <c r="G214" s="51"/>
      <c r="H214" s="23"/>
      <c r="L214" s="23"/>
      <c r="M214" s="23"/>
      <c r="N214" s="53"/>
    </row>
    <row r="215" spans="1:14" outlineLevel="1" x14ac:dyDescent="0.4">
      <c r="A215" s="25" t="s">
        <v>297</v>
      </c>
      <c r="B215" s="52" t="s">
        <v>101</v>
      </c>
      <c r="C215" s="127"/>
      <c r="E215" s="51"/>
      <c r="F215" s="132" t="str">
        <f t="shared" si="30"/>
        <v/>
      </c>
      <c r="G215" s="51"/>
      <c r="H215" s="23"/>
      <c r="L215" s="23"/>
      <c r="M215" s="23"/>
      <c r="N215" s="53"/>
    </row>
    <row r="216" spans="1:14" ht="15" customHeight="1" x14ac:dyDescent="0.4">
      <c r="A216" s="43"/>
      <c r="B216" s="44" t="s">
        <v>298</v>
      </c>
      <c r="C216" s="43" t="s">
        <v>64</v>
      </c>
      <c r="D216" s="43"/>
      <c r="E216" s="45"/>
      <c r="F216" s="46" t="s">
        <v>87</v>
      </c>
      <c r="G216" s="46" t="s">
        <v>220</v>
      </c>
      <c r="H216" s="23"/>
      <c r="L216" s="23"/>
      <c r="M216" s="23"/>
      <c r="N216" s="53"/>
    </row>
    <row r="217" spans="1:14" x14ac:dyDescent="0.4">
      <c r="A217" s="25" t="s">
        <v>299</v>
      </c>
      <c r="B217" s="21" t="s">
        <v>300</v>
      </c>
      <c r="C217" s="203">
        <v>0</v>
      </c>
      <c r="E217" s="61"/>
      <c r="F217" s="132">
        <f>IF($C$38=0,"",IF(C217="[for completion]","",IF(C217="","",C217/$C$38)))</f>
        <v>0</v>
      </c>
      <c r="G217" s="132">
        <f>IF($C$39=0,"",IF(C217="[for completion]","",IF(C217="","",C217/$C$39)))</f>
        <v>0</v>
      </c>
      <c r="H217" s="23"/>
      <c r="L217" s="23"/>
      <c r="M217" s="23"/>
      <c r="N217" s="53"/>
    </row>
    <row r="218" spans="1:14" x14ac:dyDescent="0.4">
      <c r="A218" s="25" t="s">
        <v>301</v>
      </c>
      <c r="B218" s="21" t="s">
        <v>302</v>
      </c>
      <c r="C218" s="203">
        <v>0</v>
      </c>
      <c r="E218" s="61"/>
      <c r="F218" s="132">
        <f t="shared" ref="F218:F219" si="31">IF($C$38=0,"",IF(C218="[for completion]","",IF(C218="","",C218/$C$38)))</f>
        <v>0</v>
      </c>
      <c r="G218" s="132">
        <f t="shared" ref="G218:G219" si="32">IF($C$39=0,"",IF(C218="[for completion]","",IF(C218="","",C218/$C$39)))</f>
        <v>0</v>
      </c>
      <c r="H218" s="23"/>
      <c r="L218" s="23"/>
      <c r="M218" s="23"/>
      <c r="N218" s="53"/>
    </row>
    <row r="219" spans="1:14" x14ac:dyDescent="0.4">
      <c r="A219" s="25" t="s">
        <v>303</v>
      </c>
      <c r="B219" s="21" t="s">
        <v>97</v>
      </c>
      <c r="C219" s="203">
        <v>0</v>
      </c>
      <c r="E219" s="61"/>
      <c r="F219" s="132">
        <f t="shared" si="31"/>
        <v>0</v>
      </c>
      <c r="G219" s="132">
        <f t="shared" si="32"/>
        <v>0</v>
      </c>
      <c r="H219" s="23"/>
      <c r="L219" s="23"/>
      <c r="M219" s="23"/>
      <c r="N219" s="53"/>
    </row>
    <row r="220" spans="1:14" x14ac:dyDescent="0.4">
      <c r="A220" s="25" t="s">
        <v>304</v>
      </c>
      <c r="B220" s="57" t="s">
        <v>99</v>
      </c>
      <c r="C220" s="127">
        <f>SUM(C217:C219)</f>
        <v>0</v>
      </c>
      <c r="E220" s="61"/>
      <c r="F220" s="123">
        <f>SUM(F217:F219)</f>
        <v>0</v>
      </c>
      <c r="G220" s="123">
        <f>SUM(G217:G219)</f>
        <v>0</v>
      </c>
      <c r="H220" s="23"/>
      <c r="L220" s="23"/>
      <c r="M220" s="23"/>
      <c r="N220" s="53"/>
    </row>
    <row r="221" spans="1:14" outlineLevel="1" x14ac:dyDescent="0.4">
      <c r="A221" s="25" t="s">
        <v>305</v>
      </c>
      <c r="B221" s="52" t="s">
        <v>101</v>
      </c>
      <c r="C221" s="127"/>
      <c r="E221" s="61"/>
      <c r="F221" s="132" t="str">
        <f t="shared" ref="F221:F227" si="33">IF($C$38=0,"",IF(C221="[for completion]","",IF(C221="","",C221/$C$38)))</f>
        <v/>
      </c>
      <c r="G221" s="132" t="str">
        <f t="shared" ref="G221:G227" si="34">IF($C$39=0,"",IF(C221="[for completion]","",IF(C221="","",C221/$C$39)))</f>
        <v/>
      </c>
      <c r="H221" s="23"/>
      <c r="L221" s="23"/>
      <c r="M221" s="23"/>
      <c r="N221" s="53"/>
    </row>
    <row r="222" spans="1:14" outlineLevel="1" x14ac:dyDescent="0.4">
      <c r="A222" s="25" t="s">
        <v>306</v>
      </c>
      <c r="B222" s="52" t="s">
        <v>101</v>
      </c>
      <c r="C222" s="127"/>
      <c r="E222" s="61"/>
      <c r="F222" s="132" t="str">
        <f t="shared" si="33"/>
        <v/>
      </c>
      <c r="G222" s="132" t="str">
        <f t="shared" si="34"/>
        <v/>
      </c>
      <c r="H222" s="23"/>
      <c r="L222" s="23"/>
      <c r="M222" s="23"/>
      <c r="N222" s="53"/>
    </row>
    <row r="223" spans="1:14" outlineLevel="1" x14ac:dyDescent="0.4">
      <c r="A223" s="25" t="s">
        <v>307</v>
      </c>
      <c r="B223" s="52" t="s">
        <v>101</v>
      </c>
      <c r="C223" s="127"/>
      <c r="E223" s="61"/>
      <c r="F223" s="132" t="str">
        <f t="shared" si="33"/>
        <v/>
      </c>
      <c r="G223" s="132" t="str">
        <f t="shared" si="34"/>
        <v/>
      </c>
      <c r="H223" s="23"/>
      <c r="L223" s="23"/>
      <c r="M223" s="23"/>
      <c r="N223" s="53"/>
    </row>
    <row r="224" spans="1:14" outlineLevel="1" x14ac:dyDescent="0.4">
      <c r="A224" s="25" t="s">
        <v>308</v>
      </c>
      <c r="B224" s="52" t="s">
        <v>101</v>
      </c>
      <c r="C224" s="127"/>
      <c r="E224" s="61"/>
      <c r="F224" s="132" t="str">
        <f t="shared" si="33"/>
        <v/>
      </c>
      <c r="G224" s="132" t="str">
        <f t="shared" si="34"/>
        <v/>
      </c>
      <c r="H224" s="23"/>
      <c r="L224" s="23"/>
      <c r="M224" s="23"/>
      <c r="N224" s="53"/>
    </row>
    <row r="225" spans="1:14" outlineLevel="1" x14ac:dyDescent="0.4">
      <c r="A225" s="25" t="s">
        <v>309</v>
      </c>
      <c r="B225" s="52" t="s">
        <v>101</v>
      </c>
      <c r="C225" s="127"/>
      <c r="E225" s="61"/>
      <c r="F225" s="132" t="str">
        <f t="shared" si="33"/>
        <v/>
      </c>
      <c r="G225" s="132" t="str">
        <f t="shared" si="34"/>
        <v/>
      </c>
      <c r="H225" s="23"/>
      <c r="L225" s="23"/>
      <c r="M225" s="23"/>
    </row>
    <row r="226" spans="1:14" outlineLevel="1" x14ac:dyDescent="0.4">
      <c r="A226" s="25" t="s">
        <v>310</v>
      </c>
      <c r="B226" s="52" t="s">
        <v>101</v>
      </c>
      <c r="C226" s="127"/>
      <c r="E226" s="41"/>
      <c r="F226" s="132" t="str">
        <f t="shared" si="33"/>
        <v/>
      </c>
      <c r="G226" s="132" t="str">
        <f t="shared" si="34"/>
        <v/>
      </c>
      <c r="H226" s="23"/>
      <c r="L226" s="23"/>
      <c r="M226" s="23"/>
    </row>
    <row r="227" spans="1:14" outlineLevel="1" x14ac:dyDescent="0.4">
      <c r="A227" s="25" t="s">
        <v>311</v>
      </c>
      <c r="B227" s="52" t="s">
        <v>101</v>
      </c>
      <c r="C227" s="127"/>
      <c r="E227" s="61"/>
      <c r="F227" s="132" t="str">
        <f t="shared" si="33"/>
        <v/>
      </c>
      <c r="G227" s="132" t="str">
        <f t="shared" si="34"/>
        <v/>
      </c>
      <c r="H227" s="23"/>
      <c r="L227" s="23"/>
      <c r="M227" s="23"/>
    </row>
    <row r="228" spans="1:14" ht="15" customHeight="1" x14ac:dyDescent="0.4">
      <c r="A228" s="43"/>
      <c r="B228" s="44" t="s">
        <v>312</v>
      </c>
      <c r="C228" s="43"/>
      <c r="D228" s="43"/>
      <c r="E228" s="45"/>
      <c r="F228" s="46"/>
      <c r="G228" s="46"/>
      <c r="H228" s="23"/>
      <c r="L228" s="23"/>
      <c r="M228" s="23"/>
    </row>
    <row r="229" spans="1:14" ht="31.75" x14ac:dyDescent="0.4">
      <c r="A229" s="25" t="s">
        <v>313</v>
      </c>
      <c r="B229" s="41" t="s">
        <v>314</v>
      </c>
      <c r="C229" s="198" t="s">
        <v>1420</v>
      </c>
      <c r="H229" s="23"/>
      <c r="L229" s="23"/>
      <c r="M229" s="23"/>
    </row>
    <row r="230" spans="1:14" ht="15" customHeight="1" x14ac:dyDescent="0.4">
      <c r="A230" s="43"/>
      <c r="B230" s="44" t="s">
        <v>315</v>
      </c>
      <c r="C230" s="43"/>
      <c r="D230" s="43"/>
      <c r="E230" s="45"/>
      <c r="F230" s="46"/>
      <c r="G230" s="46"/>
      <c r="H230" s="23"/>
      <c r="L230" s="23"/>
      <c r="M230" s="23"/>
    </row>
    <row r="231" spans="1:14" x14ac:dyDescent="0.4">
      <c r="A231" s="25" t="s">
        <v>11</v>
      </c>
      <c r="B231" s="25" t="s">
        <v>826</v>
      </c>
      <c r="C231" s="203">
        <f>+C167</f>
        <v>8600</v>
      </c>
      <c r="E231" s="41"/>
      <c r="H231" s="23"/>
      <c r="L231" s="23"/>
      <c r="M231" s="23"/>
    </row>
    <row r="232" spans="1:14" x14ac:dyDescent="0.4">
      <c r="A232" s="25" t="s">
        <v>316</v>
      </c>
      <c r="B232" s="64" t="s">
        <v>317</v>
      </c>
      <c r="C232" s="203" t="s">
        <v>1422</v>
      </c>
      <c r="E232" s="41"/>
      <c r="H232" s="23"/>
      <c r="L232" s="23"/>
      <c r="M232" s="23"/>
    </row>
    <row r="233" spans="1:14" x14ac:dyDescent="0.4">
      <c r="A233" s="25" t="s">
        <v>318</v>
      </c>
      <c r="B233" s="64" t="s">
        <v>319</v>
      </c>
      <c r="C233" s="203"/>
      <c r="E233" s="41"/>
      <c r="H233" s="23"/>
      <c r="L233" s="23"/>
      <c r="M233" s="23"/>
    </row>
    <row r="234" spans="1:14" outlineLevel="1" x14ac:dyDescent="0.4">
      <c r="A234" s="25" t="s">
        <v>320</v>
      </c>
      <c r="B234" s="39" t="s">
        <v>321</v>
      </c>
      <c r="C234" s="128"/>
      <c r="D234" s="41"/>
      <c r="E234" s="41"/>
      <c r="H234" s="23"/>
      <c r="L234" s="23"/>
      <c r="M234" s="23"/>
    </row>
    <row r="235" spans="1:14" outlineLevel="1" x14ac:dyDescent="0.4">
      <c r="A235" s="25" t="s">
        <v>322</v>
      </c>
      <c r="B235" s="39" t="s">
        <v>323</v>
      </c>
      <c r="C235" s="128"/>
      <c r="D235" s="41"/>
      <c r="E235" s="41"/>
      <c r="H235" s="23"/>
      <c r="L235" s="23"/>
      <c r="M235" s="23"/>
    </row>
    <row r="236" spans="1:14" outlineLevel="1" x14ac:dyDescent="0.4">
      <c r="A236" s="25" t="s">
        <v>324</v>
      </c>
      <c r="B236" s="39" t="s">
        <v>325</v>
      </c>
      <c r="C236" s="162"/>
      <c r="D236" s="41"/>
      <c r="E236" s="41"/>
      <c r="H236" s="23"/>
      <c r="L236" s="23"/>
      <c r="M236" s="23"/>
    </row>
    <row r="237" spans="1:14" outlineLevel="1" x14ac:dyDescent="0.4">
      <c r="A237" s="25" t="s">
        <v>326</v>
      </c>
      <c r="C237" s="41"/>
      <c r="D237" s="41"/>
      <c r="E237" s="41"/>
      <c r="H237" s="23"/>
      <c r="L237" s="23"/>
      <c r="M237" s="23"/>
    </row>
    <row r="238" spans="1:14" outlineLevel="1" x14ac:dyDescent="0.4">
      <c r="A238" s="25" t="s">
        <v>327</v>
      </c>
      <c r="C238" s="41"/>
      <c r="D238" s="41"/>
      <c r="E238" s="41"/>
      <c r="H238" s="23"/>
      <c r="L238" s="23"/>
      <c r="M238" s="23"/>
    </row>
    <row r="239" spans="1:14" outlineLevel="1" x14ac:dyDescent="0.4">
      <c r="A239" s="43"/>
      <c r="B239" s="44" t="s">
        <v>1204</v>
      </c>
      <c r="C239" s="43"/>
      <c r="D239" s="43"/>
      <c r="E239" s="45"/>
      <c r="F239" s="46"/>
      <c r="G239" s="46"/>
      <c r="H239" s="23"/>
      <c r="K239" s="65"/>
      <c r="L239" s="65"/>
      <c r="M239" s="65"/>
      <c r="N239" s="65"/>
    </row>
    <row r="240" spans="1:14" outlineLevel="1" x14ac:dyDescent="0.4">
      <c r="A240" s="25" t="s">
        <v>996</v>
      </c>
      <c r="B240" s="25" t="s">
        <v>1177</v>
      </c>
      <c r="C240" s="25" t="s">
        <v>1423</v>
      </c>
      <c r="D240" s="160"/>
      <c r="E240"/>
      <c r="F240"/>
      <c r="G240"/>
      <c r="H240" s="23"/>
      <c r="K240" s="65"/>
      <c r="L240" s="65"/>
      <c r="M240" s="65"/>
      <c r="N240" s="65"/>
    </row>
    <row r="241" spans="1:14" ht="29.15" outlineLevel="1" x14ac:dyDescent="0.4">
      <c r="A241" s="25" t="s">
        <v>998</v>
      </c>
      <c r="B241" s="25" t="s">
        <v>1178</v>
      </c>
      <c r="C241" s="183"/>
      <c r="D241" s="160"/>
      <c r="E241"/>
      <c r="F241"/>
      <c r="G241"/>
      <c r="H241" s="23"/>
      <c r="K241" s="65"/>
      <c r="L241" s="65"/>
      <c r="M241" s="65"/>
      <c r="N241" s="65"/>
    </row>
    <row r="242" spans="1:14" outlineLevel="1" x14ac:dyDescent="0.4">
      <c r="A242" s="25" t="s">
        <v>1175</v>
      </c>
      <c r="B242" s="25" t="s">
        <v>1000</v>
      </c>
      <c r="C242" s="183"/>
      <c r="D242" s="160"/>
      <c r="E242"/>
      <c r="F242"/>
      <c r="G242"/>
      <c r="H242" s="23"/>
      <c r="K242" s="65"/>
      <c r="L242" s="65"/>
      <c r="M242" s="65"/>
      <c r="N242" s="65"/>
    </row>
    <row r="243" spans="1:14" outlineLevel="1" x14ac:dyDescent="0.4">
      <c r="A243" s="172" t="s">
        <v>1176</v>
      </c>
      <c r="B243" s="25" t="s">
        <v>997</v>
      </c>
      <c r="D243" s="160"/>
      <c r="E243"/>
      <c r="F243"/>
      <c r="G243"/>
      <c r="H243" s="23"/>
      <c r="K243" s="65"/>
      <c r="L243" s="65"/>
      <c r="M243" s="65"/>
      <c r="N243" s="65"/>
    </row>
    <row r="244" spans="1:14" outlineLevel="1" x14ac:dyDescent="0.4">
      <c r="A244" s="25" t="s">
        <v>1001</v>
      </c>
      <c r="D244" s="160"/>
      <c r="E244"/>
      <c r="F244"/>
      <c r="G244"/>
      <c r="H244" s="23"/>
      <c r="K244" s="65"/>
      <c r="L244" s="65"/>
      <c r="M244" s="65"/>
      <c r="N244" s="65"/>
    </row>
    <row r="245" spans="1:14" outlineLevel="1" x14ac:dyDescent="0.4">
      <c r="A245" s="172" t="s">
        <v>1002</v>
      </c>
      <c r="D245" s="160"/>
      <c r="E245"/>
      <c r="F245"/>
      <c r="G245"/>
      <c r="H245" s="23"/>
      <c r="K245" s="65"/>
      <c r="L245" s="65"/>
      <c r="M245" s="65"/>
      <c r="N245" s="65"/>
    </row>
    <row r="246" spans="1:14" outlineLevel="1" x14ac:dyDescent="0.4">
      <c r="A246" s="172" t="s">
        <v>999</v>
      </c>
      <c r="D246" s="160"/>
      <c r="E246"/>
      <c r="F246"/>
      <c r="G246"/>
      <c r="H246" s="23"/>
      <c r="K246" s="65"/>
      <c r="L246" s="65"/>
      <c r="M246" s="65"/>
      <c r="N246" s="65"/>
    </row>
    <row r="247" spans="1:14" outlineLevel="1" x14ac:dyDescent="0.4">
      <c r="A247" s="172" t="s">
        <v>1003</v>
      </c>
      <c r="D247" s="160"/>
      <c r="E247"/>
      <c r="F247"/>
      <c r="G247"/>
      <c r="H247" s="23"/>
      <c r="K247" s="65"/>
      <c r="L247" s="65"/>
      <c r="M247" s="65"/>
      <c r="N247" s="65"/>
    </row>
    <row r="248" spans="1:14" outlineLevel="1" x14ac:dyDescent="0.4">
      <c r="A248" s="172" t="s">
        <v>1004</v>
      </c>
      <c r="D248" s="160"/>
      <c r="E248"/>
      <c r="F248"/>
      <c r="G248"/>
      <c r="H248" s="23"/>
      <c r="K248" s="65"/>
      <c r="L248" s="65"/>
      <c r="M248" s="65"/>
      <c r="N248" s="65"/>
    </row>
    <row r="249" spans="1:14" outlineLevel="1" x14ac:dyDescent="0.4">
      <c r="A249" s="172" t="s">
        <v>1005</v>
      </c>
      <c r="D249" s="160"/>
      <c r="E249"/>
      <c r="F249"/>
      <c r="G249"/>
      <c r="H249" s="23"/>
      <c r="K249" s="65"/>
      <c r="L249" s="65"/>
      <c r="M249" s="65"/>
      <c r="N249" s="65"/>
    </row>
    <row r="250" spans="1:14" outlineLevel="1" x14ac:dyDescent="0.4">
      <c r="A250" s="172" t="s">
        <v>1006</v>
      </c>
      <c r="D250" s="160"/>
      <c r="E250"/>
      <c r="F250"/>
      <c r="G250"/>
      <c r="H250" s="23"/>
      <c r="K250" s="65"/>
      <c r="L250" s="65"/>
      <c r="M250" s="65"/>
      <c r="N250" s="65"/>
    </row>
    <row r="251" spans="1:14" outlineLevel="1" x14ac:dyDescent="0.4">
      <c r="A251" s="172" t="s">
        <v>1007</v>
      </c>
      <c r="D251" s="160"/>
      <c r="E251"/>
      <c r="F251"/>
      <c r="G251"/>
      <c r="H251" s="23"/>
      <c r="K251" s="65"/>
      <c r="L251" s="65"/>
      <c r="M251" s="65"/>
      <c r="N251" s="65"/>
    </row>
    <row r="252" spans="1:14" outlineLevel="1" x14ac:dyDescent="0.4">
      <c r="A252" s="172" t="s">
        <v>1008</v>
      </c>
      <c r="D252" s="160"/>
      <c r="E252"/>
      <c r="F252"/>
      <c r="G252"/>
      <c r="H252" s="23"/>
      <c r="K252" s="65"/>
      <c r="L252" s="65"/>
      <c r="M252" s="65"/>
      <c r="N252" s="65"/>
    </row>
    <row r="253" spans="1:14" outlineLevel="1" x14ac:dyDescent="0.4">
      <c r="A253" s="172" t="s">
        <v>1009</v>
      </c>
      <c r="D253" s="160"/>
      <c r="E253"/>
      <c r="F253"/>
      <c r="G253"/>
      <c r="H253" s="23"/>
      <c r="K253" s="65"/>
      <c r="L253" s="65"/>
      <c r="M253" s="65"/>
      <c r="N253" s="65"/>
    </row>
    <row r="254" spans="1:14" outlineLevel="1" x14ac:dyDescent="0.4">
      <c r="A254" s="172" t="s">
        <v>1010</v>
      </c>
      <c r="D254" s="160"/>
      <c r="E254"/>
      <c r="F254"/>
      <c r="G254"/>
      <c r="H254" s="23"/>
      <c r="K254" s="65"/>
      <c r="L254" s="65"/>
      <c r="M254" s="65"/>
      <c r="N254" s="65"/>
    </row>
    <row r="255" spans="1:14" outlineLevel="1" x14ac:dyDescent="0.4">
      <c r="A255" s="172" t="s">
        <v>1011</v>
      </c>
      <c r="D255" s="160"/>
      <c r="E255"/>
      <c r="F255"/>
      <c r="G255"/>
      <c r="H255" s="23"/>
      <c r="K255" s="65"/>
      <c r="L255" s="65"/>
      <c r="M255" s="65"/>
      <c r="N255" s="65"/>
    </row>
    <row r="256" spans="1:14" outlineLevel="1" x14ac:dyDescent="0.4">
      <c r="A256" s="172" t="s">
        <v>1012</v>
      </c>
      <c r="D256" s="160"/>
      <c r="E256"/>
      <c r="F256"/>
      <c r="G256"/>
      <c r="H256" s="23"/>
      <c r="K256" s="65"/>
      <c r="L256" s="65"/>
      <c r="M256" s="65"/>
      <c r="N256" s="65"/>
    </row>
    <row r="257" spans="1:14" outlineLevel="1" x14ac:dyDescent="0.4">
      <c r="A257" s="172" t="s">
        <v>1013</v>
      </c>
      <c r="D257" s="160"/>
      <c r="E257"/>
      <c r="F257"/>
      <c r="G257"/>
      <c r="H257" s="23"/>
      <c r="K257" s="65"/>
      <c r="L257" s="65"/>
      <c r="M257" s="65"/>
      <c r="N257" s="65"/>
    </row>
    <row r="258" spans="1:14" outlineLevel="1" x14ac:dyDescent="0.4">
      <c r="A258" s="172" t="s">
        <v>1014</v>
      </c>
      <c r="D258" s="160"/>
      <c r="E258"/>
      <c r="F258"/>
      <c r="G258"/>
      <c r="H258" s="23"/>
      <c r="K258" s="65"/>
      <c r="L258" s="65"/>
      <c r="M258" s="65"/>
      <c r="N258" s="65"/>
    </row>
    <row r="259" spans="1:14" outlineLevel="1" x14ac:dyDescent="0.4">
      <c r="A259" s="172" t="s">
        <v>1015</v>
      </c>
      <c r="D259" s="160"/>
      <c r="E259"/>
      <c r="F259"/>
      <c r="G259"/>
      <c r="H259" s="23"/>
      <c r="K259" s="65"/>
      <c r="L259" s="65"/>
      <c r="M259" s="65"/>
      <c r="N259" s="65"/>
    </row>
    <row r="260" spans="1:14" outlineLevel="1" x14ac:dyDescent="0.4">
      <c r="A260" s="172" t="s">
        <v>1016</v>
      </c>
      <c r="D260" s="160"/>
      <c r="E260"/>
      <c r="F260"/>
      <c r="G260"/>
      <c r="H260" s="23"/>
      <c r="K260" s="65"/>
      <c r="L260" s="65"/>
      <c r="M260" s="65"/>
      <c r="N260" s="65"/>
    </row>
    <row r="261" spans="1:14" outlineLevel="1" x14ac:dyDescent="0.4">
      <c r="A261" s="172" t="s">
        <v>1017</v>
      </c>
      <c r="D261" s="160"/>
      <c r="E261"/>
      <c r="F261"/>
      <c r="G261"/>
      <c r="H261" s="23"/>
      <c r="K261" s="65"/>
      <c r="L261" s="65"/>
      <c r="M261" s="65"/>
      <c r="N261" s="65"/>
    </row>
    <row r="262" spans="1:14" outlineLevel="1" x14ac:dyDescent="0.4">
      <c r="A262" s="172" t="s">
        <v>1018</v>
      </c>
      <c r="D262" s="160"/>
      <c r="E262"/>
      <c r="F262"/>
      <c r="G262"/>
      <c r="H262" s="23"/>
      <c r="K262" s="65"/>
      <c r="L262" s="65"/>
      <c r="M262" s="65"/>
      <c r="N262" s="65"/>
    </row>
    <row r="263" spans="1:14" outlineLevel="1" x14ac:dyDescent="0.4">
      <c r="A263" s="172" t="s">
        <v>1019</v>
      </c>
      <c r="D263" s="160"/>
      <c r="E263"/>
      <c r="F263"/>
      <c r="G263"/>
      <c r="H263" s="23"/>
      <c r="K263" s="65"/>
      <c r="L263" s="65"/>
      <c r="M263" s="65"/>
      <c r="N263" s="65"/>
    </row>
    <row r="264" spans="1:14" outlineLevel="1" x14ac:dyDescent="0.4">
      <c r="A264" s="172" t="s">
        <v>1020</v>
      </c>
      <c r="D264" s="160"/>
      <c r="E264"/>
      <c r="F264"/>
      <c r="G264"/>
      <c r="H264" s="23"/>
      <c r="K264" s="65"/>
      <c r="L264" s="65"/>
      <c r="M264" s="65"/>
      <c r="N264" s="65"/>
    </row>
    <row r="265" spans="1:14" outlineLevel="1" x14ac:dyDescent="0.4">
      <c r="A265" s="172" t="s">
        <v>1021</v>
      </c>
      <c r="D265" s="160"/>
      <c r="E265"/>
      <c r="F265"/>
      <c r="G265"/>
      <c r="H265" s="23"/>
      <c r="K265" s="65"/>
      <c r="L265" s="65"/>
      <c r="M265" s="65"/>
      <c r="N265" s="65"/>
    </row>
    <row r="266" spans="1:14" outlineLevel="1" x14ac:dyDescent="0.4">
      <c r="A266" s="172" t="s">
        <v>1022</v>
      </c>
      <c r="D266" s="160"/>
      <c r="E266"/>
      <c r="F266"/>
      <c r="G266"/>
      <c r="H266" s="23"/>
      <c r="K266" s="65"/>
      <c r="L266" s="65"/>
      <c r="M266" s="65"/>
      <c r="N266" s="65"/>
    </row>
    <row r="267" spans="1:14" outlineLevel="1" x14ac:dyDescent="0.4">
      <c r="A267" s="172" t="s">
        <v>1023</v>
      </c>
      <c r="D267" s="160"/>
      <c r="E267"/>
      <c r="F267"/>
      <c r="G267"/>
      <c r="H267" s="23"/>
      <c r="K267" s="65"/>
      <c r="L267" s="65"/>
      <c r="M267" s="65"/>
      <c r="N267" s="65"/>
    </row>
    <row r="268" spans="1:14" outlineLevel="1" x14ac:dyDescent="0.4">
      <c r="A268" s="172" t="s">
        <v>1024</v>
      </c>
      <c r="D268" s="160"/>
      <c r="E268"/>
      <c r="F268"/>
      <c r="G268"/>
      <c r="H268" s="23"/>
      <c r="K268" s="65"/>
      <c r="L268" s="65"/>
      <c r="M268" s="65"/>
      <c r="N268" s="65"/>
    </row>
    <row r="269" spans="1:14" outlineLevel="1" x14ac:dyDescent="0.4">
      <c r="A269" s="172" t="s">
        <v>1025</v>
      </c>
      <c r="D269" s="160"/>
      <c r="E269"/>
      <c r="F269"/>
      <c r="G269"/>
      <c r="H269" s="23"/>
      <c r="K269" s="65"/>
      <c r="L269" s="65"/>
      <c r="M269" s="65"/>
      <c r="N269" s="65"/>
    </row>
    <row r="270" spans="1:14" outlineLevel="1" x14ac:dyDescent="0.4">
      <c r="A270" s="172" t="s">
        <v>1026</v>
      </c>
      <c r="D270" s="160"/>
      <c r="E270"/>
      <c r="F270"/>
      <c r="G270"/>
      <c r="H270" s="23"/>
      <c r="K270" s="65"/>
      <c r="L270" s="65"/>
      <c r="M270" s="65"/>
      <c r="N270" s="65"/>
    </row>
    <row r="271" spans="1:14" outlineLevel="1" x14ac:dyDescent="0.4">
      <c r="A271" s="172" t="s">
        <v>1027</v>
      </c>
      <c r="D271" s="160"/>
      <c r="E271"/>
      <c r="F271"/>
      <c r="G271"/>
      <c r="H271" s="23"/>
      <c r="K271" s="65"/>
      <c r="L271" s="65"/>
      <c r="M271" s="65"/>
      <c r="N271" s="65"/>
    </row>
    <row r="272" spans="1:14" outlineLevel="1" x14ac:dyDescent="0.4">
      <c r="A272" s="172" t="s">
        <v>1028</v>
      </c>
      <c r="D272" s="160"/>
      <c r="E272"/>
      <c r="F272"/>
      <c r="G272"/>
      <c r="H272" s="23"/>
      <c r="K272" s="65"/>
      <c r="L272" s="65"/>
      <c r="M272" s="65"/>
      <c r="N272" s="65"/>
    </row>
    <row r="273" spans="1:14" outlineLevel="1" x14ac:dyDescent="0.4">
      <c r="A273" s="172" t="s">
        <v>1029</v>
      </c>
      <c r="D273" s="160"/>
      <c r="E273"/>
      <c r="F273"/>
      <c r="G273"/>
      <c r="H273" s="23"/>
      <c r="K273" s="65"/>
      <c r="L273" s="65"/>
      <c r="M273" s="65"/>
      <c r="N273" s="65"/>
    </row>
    <row r="274" spans="1:14" outlineLevel="1" x14ac:dyDescent="0.4">
      <c r="A274" s="172" t="s">
        <v>1030</v>
      </c>
      <c r="D274" s="160"/>
      <c r="E274"/>
      <c r="F274"/>
      <c r="G274"/>
      <c r="H274" s="23"/>
      <c r="K274" s="65"/>
      <c r="L274" s="65"/>
      <c r="M274" s="65"/>
      <c r="N274" s="65"/>
    </row>
    <row r="275" spans="1:14" outlineLevel="1" x14ac:dyDescent="0.4">
      <c r="A275" s="172" t="s">
        <v>1031</v>
      </c>
      <c r="D275" s="160"/>
      <c r="E275"/>
      <c r="F275"/>
      <c r="G275"/>
      <c r="H275" s="23"/>
      <c r="K275" s="65"/>
      <c r="L275" s="65"/>
      <c r="M275" s="65"/>
      <c r="N275" s="65"/>
    </row>
    <row r="276" spans="1:14" outlineLevel="1" x14ac:dyDescent="0.4">
      <c r="A276" s="172" t="s">
        <v>1032</v>
      </c>
      <c r="D276" s="160"/>
      <c r="E276"/>
      <c r="F276"/>
      <c r="G276"/>
      <c r="H276" s="23"/>
      <c r="K276" s="65"/>
      <c r="L276" s="65"/>
      <c r="M276" s="65"/>
      <c r="N276" s="65"/>
    </row>
    <row r="277" spans="1:14" outlineLevel="1" x14ac:dyDescent="0.4">
      <c r="A277" s="172" t="s">
        <v>1033</v>
      </c>
      <c r="D277" s="160"/>
      <c r="E277"/>
      <c r="F277"/>
      <c r="G277"/>
      <c r="H277" s="23"/>
      <c r="K277" s="65"/>
      <c r="L277" s="65"/>
      <c r="M277" s="65"/>
      <c r="N277" s="65"/>
    </row>
    <row r="278" spans="1:14" outlineLevel="1" x14ac:dyDescent="0.4">
      <c r="A278" s="172" t="s">
        <v>1034</v>
      </c>
      <c r="D278" s="160"/>
      <c r="E278"/>
      <c r="F278"/>
      <c r="G278"/>
      <c r="H278" s="23"/>
      <c r="K278" s="65"/>
      <c r="L278" s="65"/>
      <c r="M278" s="65"/>
      <c r="N278" s="65"/>
    </row>
    <row r="279" spans="1:14" outlineLevel="1" x14ac:dyDescent="0.4">
      <c r="A279" s="172" t="s">
        <v>1035</v>
      </c>
      <c r="D279" s="160"/>
      <c r="E279"/>
      <c r="F279"/>
      <c r="G279"/>
      <c r="H279" s="23"/>
      <c r="K279" s="65"/>
      <c r="L279" s="65"/>
      <c r="M279" s="65"/>
      <c r="N279" s="65"/>
    </row>
    <row r="280" spans="1:14" outlineLevel="1" x14ac:dyDescent="0.4">
      <c r="A280" s="172" t="s">
        <v>1036</v>
      </c>
      <c r="D280" s="160"/>
      <c r="E280"/>
      <c r="F280"/>
      <c r="G280"/>
      <c r="H280" s="23"/>
      <c r="K280" s="65"/>
      <c r="L280" s="65"/>
      <c r="M280" s="65"/>
      <c r="N280" s="65"/>
    </row>
    <row r="281" spans="1:14" outlineLevel="1" x14ac:dyDescent="0.4">
      <c r="A281" s="172" t="s">
        <v>1037</v>
      </c>
      <c r="D281" s="160"/>
      <c r="E281"/>
      <c r="F281"/>
      <c r="G281"/>
      <c r="H281" s="23"/>
      <c r="K281" s="65"/>
      <c r="L281" s="65"/>
      <c r="M281" s="65"/>
      <c r="N281" s="65"/>
    </row>
    <row r="282" spans="1:14" outlineLevel="1" x14ac:dyDescent="0.4">
      <c r="A282" s="172" t="s">
        <v>1038</v>
      </c>
      <c r="D282" s="160"/>
      <c r="E282"/>
      <c r="F282"/>
      <c r="G282"/>
      <c r="H282" s="23"/>
      <c r="K282" s="65"/>
      <c r="L282" s="65"/>
      <c r="M282" s="65"/>
      <c r="N282" s="65"/>
    </row>
    <row r="283" spans="1:14" outlineLevel="1" x14ac:dyDescent="0.4">
      <c r="A283" s="172" t="s">
        <v>1039</v>
      </c>
      <c r="D283" s="160"/>
      <c r="E283"/>
      <c r="F283"/>
      <c r="G283"/>
      <c r="H283" s="23"/>
      <c r="K283" s="65"/>
      <c r="L283" s="65"/>
      <c r="M283" s="65"/>
      <c r="N283" s="65"/>
    </row>
    <row r="284" spans="1:14" outlineLevel="1" x14ac:dyDescent="0.4">
      <c r="A284" s="172" t="s">
        <v>1040</v>
      </c>
      <c r="D284" s="160"/>
      <c r="E284"/>
      <c r="F284"/>
      <c r="G284"/>
      <c r="H284" s="23"/>
      <c r="K284" s="65"/>
      <c r="L284" s="65"/>
      <c r="M284" s="65"/>
      <c r="N284" s="65"/>
    </row>
    <row r="285" spans="1:14" ht="36.9" x14ac:dyDescent="0.4">
      <c r="A285" s="35"/>
      <c r="B285" s="35" t="s">
        <v>328</v>
      </c>
      <c r="C285" s="35" t="s">
        <v>1</v>
      </c>
      <c r="D285" s="35" t="s">
        <v>1</v>
      </c>
      <c r="E285" s="35"/>
      <c r="F285" s="36"/>
      <c r="G285" s="37"/>
      <c r="H285" s="23"/>
      <c r="I285" s="28"/>
      <c r="J285" s="28"/>
      <c r="K285" s="28"/>
      <c r="L285" s="28"/>
      <c r="M285" s="30"/>
    </row>
    <row r="286" spans="1:14" ht="18.45" x14ac:dyDescent="0.4">
      <c r="A286" s="66" t="s">
        <v>1209</v>
      </c>
      <c r="B286" s="67"/>
      <c r="C286" s="67"/>
      <c r="D286" s="67"/>
      <c r="E286" s="67"/>
      <c r="F286" s="68"/>
      <c r="G286" s="67"/>
      <c r="H286" s="23"/>
      <c r="I286" s="28"/>
      <c r="J286" s="28"/>
      <c r="K286" s="28"/>
      <c r="L286" s="28"/>
      <c r="M286" s="30"/>
    </row>
    <row r="287" spans="1:14" ht="18.45" x14ac:dyDescent="0.4">
      <c r="A287" s="66" t="s">
        <v>1210</v>
      </c>
      <c r="B287" s="67"/>
      <c r="C287" s="67"/>
      <c r="D287" s="67"/>
      <c r="E287" s="67"/>
      <c r="F287" s="68"/>
      <c r="G287" s="67"/>
      <c r="H287" s="23"/>
      <c r="I287" s="28"/>
      <c r="J287" s="28"/>
      <c r="K287" s="28"/>
      <c r="L287" s="28"/>
      <c r="M287" s="30"/>
    </row>
    <row r="288" spans="1:14" x14ac:dyDescent="0.4">
      <c r="A288" s="25" t="s">
        <v>329</v>
      </c>
      <c r="B288" s="39" t="s">
        <v>330</v>
      </c>
      <c r="C288" s="69">
        <f>ROW(B38)</f>
        <v>38</v>
      </c>
      <c r="D288" s="60"/>
      <c r="E288" s="60"/>
      <c r="F288" s="60"/>
      <c r="G288" s="60"/>
      <c r="H288" s="23"/>
      <c r="I288" s="39"/>
      <c r="J288" s="69"/>
      <c r="L288" s="60"/>
      <c r="M288" s="60"/>
      <c r="N288" s="60"/>
    </row>
    <row r="289" spans="1:14" x14ac:dyDescent="0.4">
      <c r="A289" s="25" t="s">
        <v>331</v>
      </c>
      <c r="B289" s="39" t="s">
        <v>332</v>
      </c>
      <c r="C289" s="69">
        <f>ROW(B39)</f>
        <v>39</v>
      </c>
      <c r="E289" s="60"/>
      <c r="F289" s="60"/>
      <c r="H289" s="23"/>
      <c r="I289" s="39"/>
      <c r="J289" s="69"/>
      <c r="L289" s="60"/>
      <c r="M289" s="60"/>
    </row>
    <row r="290" spans="1:14" x14ac:dyDescent="0.4">
      <c r="A290" s="25" t="s">
        <v>333</v>
      </c>
      <c r="B290" s="39" t="s">
        <v>334</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4">
      <c r="A291" s="25" t="s">
        <v>335</v>
      </c>
      <c r="B291" s="39" t="s">
        <v>336</v>
      </c>
      <c r="C291" s="69">
        <f>ROW(B52)</f>
        <v>52</v>
      </c>
      <c r="H291" s="23"/>
      <c r="I291" s="39"/>
      <c r="J291" s="69"/>
    </row>
    <row r="292" spans="1:14" x14ac:dyDescent="0.4">
      <c r="A292" s="25" t="s">
        <v>337</v>
      </c>
      <c r="B292" s="39" t="s">
        <v>338</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4">
      <c r="A293" s="25" t="s">
        <v>339</v>
      </c>
      <c r="B293" s="39" t="s">
        <v>340</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4">
      <c r="A294" s="25" t="s">
        <v>341</v>
      </c>
      <c r="B294" s="39" t="s">
        <v>342</v>
      </c>
      <c r="C294" s="69">
        <f>ROW(B111)</f>
        <v>111</v>
      </c>
      <c r="F294" s="70"/>
      <c r="H294" s="23"/>
      <c r="I294" s="39"/>
      <c r="J294" s="69"/>
      <c r="M294" s="70"/>
    </row>
    <row r="295" spans="1:14" x14ac:dyDescent="0.4">
      <c r="A295" s="25" t="s">
        <v>343</v>
      </c>
      <c r="B295" s="39" t="s">
        <v>344</v>
      </c>
      <c r="C295" s="69">
        <f>ROW(B163)</f>
        <v>163</v>
      </c>
      <c r="E295" s="70"/>
      <c r="F295" s="70"/>
      <c r="H295" s="23"/>
      <c r="I295" s="39"/>
      <c r="J295" s="69"/>
      <c r="L295" s="70"/>
      <c r="M295" s="70"/>
    </row>
    <row r="296" spans="1:14" x14ac:dyDescent="0.4">
      <c r="A296" s="25" t="s">
        <v>345</v>
      </c>
      <c r="B296" s="39" t="s">
        <v>346</v>
      </c>
      <c r="C296" s="69">
        <f>ROW(B137)</f>
        <v>137</v>
      </c>
      <c r="E296" s="70"/>
      <c r="F296" s="70"/>
      <c r="H296" s="23"/>
      <c r="I296" s="39"/>
      <c r="J296" s="69"/>
      <c r="L296" s="70"/>
      <c r="M296" s="70"/>
    </row>
    <row r="297" spans="1:14" x14ac:dyDescent="0.4">
      <c r="A297" s="25" t="s">
        <v>347</v>
      </c>
      <c r="B297" s="25" t="s">
        <v>348</v>
      </c>
      <c r="C297" s="69" t="str">
        <f>ROW('C. HTT Harmonised Glossary'!B17)&amp;" for Harmonised Glossary"</f>
        <v>17 for Harmonised Glossary</v>
      </c>
      <c r="E297" s="70"/>
      <c r="H297" s="23"/>
      <c r="J297" s="69"/>
      <c r="L297" s="70"/>
    </row>
    <row r="298" spans="1:14" x14ac:dyDescent="0.4">
      <c r="A298" s="25" t="s">
        <v>349</v>
      </c>
      <c r="B298" s="39" t="s">
        <v>350</v>
      </c>
      <c r="C298" s="69">
        <f>ROW(B65)</f>
        <v>65</v>
      </c>
      <c r="E298" s="70"/>
      <c r="H298" s="23"/>
      <c r="I298" s="39"/>
      <c r="J298" s="69"/>
      <c r="L298" s="70"/>
    </row>
    <row r="299" spans="1:14" x14ac:dyDescent="0.4">
      <c r="A299" s="25" t="s">
        <v>351</v>
      </c>
      <c r="B299" s="39" t="s">
        <v>352</v>
      </c>
      <c r="C299" s="69">
        <f>ROW(B88)</f>
        <v>88</v>
      </c>
      <c r="E299" s="70"/>
      <c r="H299" s="23"/>
      <c r="I299" s="39"/>
      <c r="J299" s="69"/>
      <c r="L299" s="70"/>
    </row>
    <row r="300" spans="1:14" x14ac:dyDescent="0.4">
      <c r="A300" s="25" t="s">
        <v>353</v>
      </c>
      <c r="B300" s="39" t="s">
        <v>354</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4">
      <c r="A301" s="25" t="s">
        <v>355</v>
      </c>
      <c r="B301" s="39"/>
      <c r="C301" s="69"/>
      <c r="D301" s="69"/>
      <c r="E301" s="70"/>
      <c r="H301" s="23"/>
      <c r="I301" s="39"/>
      <c r="J301" s="69"/>
      <c r="K301" s="69"/>
      <c r="L301" s="70"/>
    </row>
    <row r="302" spans="1:14" outlineLevel="1" x14ac:dyDescent="0.4">
      <c r="A302" s="25" t="s">
        <v>356</v>
      </c>
      <c r="B302" s="39"/>
      <c r="C302" s="69"/>
      <c r="D302" s="69"/>
      <c r="E302" s="70"/>
      <c r="H302" s="23"/>
      <c r="I302" s="39"/>
      <c r="J302" s="69"/>
      <c r="K302" s="69"/>
      <c r="L302" s="70"/>
    </row>
    <row r="303" spans="1:14" outlineLevel="1" x14ac:dyDescent="0.4">
      <c r="A303" s="25" t="s">
        <v>357</v>
      </c>
      <c r="B303" s="39"/>
      <c r="C303" s="69"/>
      <c r="D303" s="69"/>
      <c r="E303" s="70"/>
      <c r="H303" s="23"/>
      <c r="I303" s="39"/>
      <c r="J303" s="69"/>
      <c r="K303" s="69"/>
      <c r="L303" s="70"/>
    </row>
    <row r="304" spans="1:14" outlineLevel="1" x14ac:dyDescent="0.4">
      <c r="A304" s="25" t="s">
        <v>358</v>
      </c>
      <c r="B304" s="39"/>
      <c r="C304" s="69"/>
      <c r="D304" s="69"/>
      <c r="E304" s="70"/>
      <c r="H304" s="23"/>
      <c r="I304" s="39"/>
      <c r="J304" s="69"/>
      <c r="K304" s="69"/>
      <c r="L304" s="70"/>
    </row>
    <row r="305" spans="1:14" outlineLevel="1" x14ac:dyDescent="0.4">
      <c r="A305" s="25" t="s">
        <v>359</v>
      </c>
      <c r="B305" s="39"/>
      <c r="C305" s="69"/>
      <c r="D305" s="69"/>
      <c r="E305" s="70"/>
      <c r="H305" s="23"/>
      <c r="I305" s="39"/>
      <c r="J305" s="69"/>
      <c r="K305" s="69"/>
      <c r="L305" s="70"/>
      <c r="N305" s="53"/>
    </row>
    <row r="306" spans="1:14" outlineLevel="1" x14ac:dyDescent="0.4">
      <c r="A306" s="25" t="s">
        <v>360</v>
      </c>
      <c r="B306" s="39"/>
      <c r="C306" s="69"/>
      <c r="D306" s="69"/>
      <c r="E306" s="70"/>
      <c r="H306" s="23"/>
      <c r="I306" s="39"/>
      <c r="J306" s="69"/>
      <c r="K306" s="69"/>
      <c r="L306" s="70"/>
      <c r="N306" s="53"/>
    </row>
    <row r="307" spans="1:14" outlineLevel="1" x14ac:dyDescent="0.4">
      <c r="A307" s="25" t="s">
        <v>361</v>
      </c>
      <c r="B307" s="39"/>
      <c r="C307" s="69"/>
      <c r="D307" s="69"/>
      <c r="E307" s="70"/>
      <c r="H307" s="23"/>
      <c r="I307" s="39"/>
      <c r="J307" s="69"/>
      <c r="K307" s="69"/>
      <c r="L307" s="70"/>
      <c r="N307" s="53"/>
    </row>
    <row r="308" spans="1:14" outlineLevel="1" x14ac:dyDescent="0.4">
      <c r="A308" s="25" t="s">
        <v>362</v>
      </c>
      <c r="B308" s="39"/>
      <c r="C308" s="69"/>
      <c r="D308" s="69"/>
      <c r="E308" s="70"/>
      <c r="H308" s="23"/>
      <c r="I308" s="39"/>
      <c r="J308" s="69"/>
      <c r="K308" s="69"/>
      <c r="L308" s="70"/>
      <c r="N308" s="53"/>
    </row>
    <row r="309" spans="1:14" outlineLevel="1" x14ac:dyDescent="0.4">
      <c r="A309" s="25" t="s">
        <v>363</v>
      </c>
      <c r="B309" s="39"/>
      <c r="C309" s="69"/>
      <c r="D309" s="69"/>
      <c r="E309" s="70"/>
      <c r="H309" s="23"/>
      <c r="I309" s="39"/>
      <c r="J309" s="69"/>
      <c r="K309" s="69"/>
      <c r="L309" s="70"/>
      <c r="N309" s="53"/>
    </row>
    <row r="310" spans="1:14" outlineLevel="1" x14ac:dyDescent="0.4">
      <c r="A310" s="25" t="s">
        <v>364</v>
      </c>
      <c r="H310" s="23"/>
      <c r="N310" s="53"/>
    </row>
    <row r="311" spans="1:14" ht="36.9" x14ac:dyDescent="0.4">
      <c r="A311" s="36"/>
      <c r="B311" s="35" t="s">
        <v>30</v>
      </c>
      <c r="C311" s="36"/>
      <c r="D311" s="36"/>
      <c r="E311" s="36"/>
      <c r="F311" s="36"/>
      <c r="G311" s="37"/>
      <c r="H311" s="23"/>
      <c r="I311" s="28"/>
      <c r="J311" s="30"/>
      <c r="K311" s="30"/>
      <c r="L311" s="30"/>
      <c r="M311" s="30"/>
      <c r="N311" s="53"/>
    </row>
    <row r="312" spans="1:14" x14ac:dyDescent="0.4">
      <c r="A312" s="25" t="s">
        <v>5</v>
      </c>
      <c r="B312" s="47" t="s">
        <v>365</v>
      </c>
      <c r="C312" s="25" t="s">
        <v>34</v>
      </c>
      <c r="H312" s="23"/>
      <c r="I312" s="47"/>
      <c r="J312" s="69"/>
      <c r="N312" s="53"/>
    </row>
    <row r="313" spans="1:14" outlineLevel="1" x14ac:dyDescent="0.4">
      <c r="A313" s="25" t="s">
        <v>366</v>
      </c>
      <c r="B313" s="47"/>
      <c r="C313" s="69"/>
      <c r="H313" s="23"/>
      <c r="I313" s="47"/>
      <c r="J313" s="69"/>
      <c r="N313" s="53"/>
    </row>
    <row r="314" spans="1:14" outlineLevel="1" x14ac:dyDescent="0.4">
      <c r="A314" s="25" t="s">
        <v>367</v>
      </c>
      <c r="B314" s="47"/>
      <c r="C314" s="69"/>
      <c r="H314" s="23"/>
      <c r="I314" s="47"/>
      <c r="J314" s="69"/>
      <c r="N314" s="53"/>
    </row>
    <row r="315" spans="1:14" outlineLevel="1" x14ac:dyDescent="0.4">
      <c r="A315" s="25" t="s">
        <v>368</v>
      </c>
      <c r="B315" s="47"/>
      <c r="C315" s="69"/>
      <c r="H315" s="23"/>
      <c r="I315" s="47"/>
      <c r="J315" s="69"/>
      <c r="N315" s="53"/>
    </row>
    <row r="316" spans="1:14" outlineLevel="1" x14ac:dyDescent="0.4">
      <c r="A316" s="25" t="s">
        <v>369</v>
      </c>
      <c r="B316" s="47"/>
      <c r="C316" s="69"/>
      <c r="H316" s="23"/>
      <c r="I316" s="47"/>
      <c r="J316" s="69"/>
      <c r="N316" s="53"/>
    </row>
    <row r="317" spans="1:14" outlineLevel="1" x14ac:dyDescent="0.4">
      <c r="A317" s="25" t="s">
        <v>370</v>
      </c>
      <c r="B317" s="47"/>
      <c r="C317" s="69"/>
      <c r="H317" s="23"/>
      <c r="I317" s="47"/>
      <c r="J317" s="69"/>
      <c r="N317" s="53"/>
    </row>
    <row r="318" spans="1:14" outlineLevel="1" x14ac:dyDescent="0.4">
      <c r="A318" s="25" t="s">
        <v>371</v>
      </c>
      <c r="B318" s="47"/>
      <c r="C318" s="69"/>
      <c r="H318" s="23"/>
      <c r="I318" s="47"/>
      <c r="J318" s="69"/>
      <c r="N318" s="53"/>
    </row>
    <row r="319" spans="1:14" ht="18.45" x14ac:dyDescent="0.4">
      <c r="A319" s="36"/>
      <c r="B319" s="35" t="s">
        <v>31</v>
      </c>
      <c r="C319" s="36"/>
      <c r="D319" s="36"/>
      <c r="E319" s="36"/>
      <c r="F319" s="36"/>
      <c r="G319" s="37"/>
      <c r="H319" s="23"/>
      <c r="I319" s="28"/>
      <c r="J319" s="30"/>
      <c r="K319" s="30"/>
      <c r="L319" s="30"/>
      <c r="M319" s="30"/>
      <c r="N319" s="53"/>
    </row>
    <row r="320" spans="1:14" ht="15" customHeight="1" outlineLevel="1" x14ac:dyDescent="0.4">
      <c r="A320" s="43"/>
      <c r="B320" s="44" t="s">
        <v>372</v>
      </c>
      <c r="C320" s="43"/>
      <c r="D320" s="43"/>
      <c r="E320" s="45"/>
      <c r="F320" s="46"/>
      <c r="G320" s="46"/>
      <c r="H320" s="23"/>
      <c r="L320" s="23"/>
      <c r="M320" s="23"/>
      <c r="N320" s="53"/>
    </row>
    <row r="321" spans="1:14" outlineLevel="1" x14ac:dyDescent="0.4">
      <c r="A321" s="25" t="s">
        <v>373</v>
      </c>
      <c r="B321" s="39" t="s">
        <v>374</v>
      </c>
      <c r="C321" s="39"/>
      <c r="H321" s="23"/>
      <c r="I321" s="53"/>
      <c r="J321" s="53"/>
      <c r="K321" s="53"/>
      <c r="L321" s="53"/>
      <c r="M321" s="53"/>
      <c r="N321" s="53"/>
    </row>
    <row r="322" spans="1:14" outlineLevel="1" x14ac:dyDescent="0.4">
      <c r="A322" s="25" t="s">
        <v>375</v>
      </c>
      <c r="B322" s="39" t="s">
        <v>376</v>
      </c>
      <c r="C322" s="39"/>
      <c r="H322" s="23"/>
      <c r="I322" s="53"/>
      <c r="J322" s="53"/>
      <c r="K322" s="53"/>
      <c r="L322" s="53"/>
      <c r="M322" s="53"/>
      <c r="N322" s="53"/>
    </row>
    <row r="323" spans="1:14" outlineLevel="1" x14ac:dyDescent="0.4">
      <c r="A323" s="25" t="s">
        <v>377</v>
      </c>
      <c r="B323" s="39" t="s">
        <v>378</v>
      </c>
      <c r="C323" s="39"/>
      <c r="H323" s="23"/>
      <c r="I323" s="53"/>
      <c r="J323" s="53"/>
      <c r="K323" s="53"/>
      <c r="L323" s="53"/>
      <c r="M323" s="53"/>
      <c r="N323" s="53"/>
    </row>
    <row r="324" spans="1:14" outlineLevel="1" x14ac:dyDescent="0.4">
      <c r="A324" s="25" t="s">
        <v>379</v>
      </c>
      <c r="B324" s="39" t="s">
        <v>380</v>
      </c>
      <c r="H324" s="23"/>
      <c r="I324" s="53"/>
      <c r="J324" s="53"/>
      <c r="K324" s="53"/>
      <c r="L324" s="53"/>
      <c r="M324" s="53"/>
      <c r="N324" s="53"/>
    </row>
    <row r="325" spans="1:14" outlineLevel="1" x14ac:dyDescent="0.4">
      <c r="A325" s="25" t="s">
        <v>381</v>
      </c>
      <c r="B325" s="39" t="s">
        <v>382</v>
      </c>
      <c r="H325" s="23"/>
      <c r="I325" s="53"/>
      <c r="J325" s="53"/>
      <c r="K325" s="53"/>
      <c r="L325" s="53"/>
      <c r="M325" s="53"/>
      <c r="N325" s="53"/>
    </row>
    <row r="326" spans="1:14" outlineLevel="1" x14ac:dyDescent="0.4">
      <c r="A326" s="25" t="s">
        <v>383</v>
      </c>
      <c r="B326" s="39" t="s">
        <v>384</v>
      </c>
      <c r="H326" s="23"/>
      <c r="I326" s="53"/>
      <c r="J326" s="53"/>
      <c r="K326" s="53"/>
      <c r="L326" s="53"/>
      <c r="M326" s="53"/>
      <c r="N326" s="53"/>
    </row>
    <row r="327" spans="1:14" outlineLevel="1" x14ac:dyDescent="0.4">
      <c r="A327" s="25" t="s">
        <v>385</v>
      </c>
      <c r="B327" s="39" t="s">
        <v>386</v>
      </c>
      <c r="H327" s="23"/>
      <c r="I327" s="53"/>
      <c r="J327" s="53"/>
      <c r="K327" s="53"/>
      <c r="L327" s="53"/>
      <c r="M327" s="53"/>
      <c r="N327" s="53"/>
    </row>
    <row r="328" spans="1:14" outlineLevel="1" x14ac:dyDescent="0.4">
      <c r="A328" s="25" t="s">
        <v>387</v>
      </c>
      <c r="B328" s="39" t="s">
        <v>388</v>
      </c>
      <c r="H328" s="23"/>
      <c r="I328" s="53"/>
      <c r="J328" s="53"/>
      <c r="K328" s="53"/>
      <c r="L328" s="53"/>
      <c r="M328" s="53"/>
      <c r="N328" s="53"/>
    </row>
    <row r="329" spans="1:14" outlineLevel="1" x14ac:dyDescent="0.4">
      <c r="A329" s="25" t="s">
        <v>389</v>
      </c>
      <c r="B329" s="39" t="s">
        <v>390</v>
      </c>
      <c r="H329" s="23"/>
      <c r="I329" s="53"/>
      <c r="J329" s="53"/>
      <c r="K329" s="53"/>
      <c r="L329" s="53"/>
      <c r="M329" s="53"/>
      <c r="N329" s="53"/>
    </row>
    <row r="330" spans="1:14" outlineLevel="1" x14ac:dyDescent="0.4">
      <c r="A330" s="25" t="s">
        <v>391</v>
      </c>
      <c r="B330" s="52" t="s">
        <v>392</v>
      </c>
      <c r="H330" s="23"/>
      <c r="I330" s="53"/>
      <c r="J330" s="53"/>
      <c r="K330" s="53"/>
      <c r="L330" s="53"/>
      <c r="M330" s="53"/>
      <c r="N330" s="53"/>
    </row>
    <row r="331" spans="1:14" outlineLevel="1" x14ac:dyDescent="0.4">
      <c r="A331" s="25" t="s">
        <v>393</v>
      </c>
      <c r="B331" s="52" t="s">
        <v>392</v>
      </c>
      <c r="H331" s="23"/>
      <c r="I331" s="53"/>
      <c r="J331" s="53"/>
      <c r="K331" s="53"/>
      <c r="L331" s="53"/>
      <c r="M331" s="53"/>
      <c r="N331" s="53"/>
    </row>
    <row r="332" spans="1:14" outlineLevel="1" x14ac:dyDescent="0.4">
      <c r="A332" s="25" t="s">
        <v>394</v>
      </c>
      <c r="B332" s="52" t="s">
        <v>392</v>
      </c>
      <c r="H332" s="23"/>
      <c r="I332" s="53"/>
      <c r="J332" s="53"/>
      <c r="K332" s="53"/>
      <c r="L332" s="53"/>
      <c r="M332" s="53"/>
      <c r="N332" s="53"/>
    </row>
    <row r="333" spans="1:14" outlineLevel="1" x14ac:dyDescent="0.4">
      <c r="A333" s="25" t="s">
        <v>395</v>
      </c>
      <c r="B333" s="52" t="s">
        <v>392</v>
      </c>
      <c r="H333" s="23"/>
      <c r="I333" s="53"/>
      <c r="J333" s="53"/>
      <c r="K333" s="53"/>
      <c r="L333" s="53"/>
      <c r="M333" s="53"/>
      <c r="N333" s="53"/>
    </row>
    <row r="334" spans="1:14" outlineLevel="1" x14ac:dyDescent="0.4">
      <c r="A334" s="25" t="s">
        <v>396</v>
      </c>
      <c r="B334" s="52" t="s">
        <v>392</v>
      </c>
      <c r="H334" s="23"/>
      <c r="I334" s="53"/>
      <c r="J334" s="53"/>
      <c r="K334" s="53"/>
      <c r="L334" s="53"/>
      <c r="M334" s="53"/>
      <c r="N334" s="53"/>
    </row>
    <row r="335" spans="1:14" outlineLevel="1" x14ac:dyDescent="0.4">
      <c r="A335" s="25" t="s">
        <v>397</v>
      </c>
      <c r="B335" s="52" t="s">
        <v>392</v>
      </c>
      <c r="H335" s="23"/>
      <c r="I335" s="53"/>
      <c r="J335" s="53"/>
      <c r="K335" s="53"/>
      <c r="L335" s="53"/>
      <c r="M335" s="53"/>
      <c r="N335" s="53"/>
    </row>
    <row r="336" spans="1:14" outlineLevel="1" x14ac:dyDescent="0.4">
      <c r="A336" s="25" t="s">
        <v>398</v>
      </c>
      <c r="B336" s="52" t="s">
        <v>392</v>
      </c>
      <c r="H336" s="23"/>
      <c r="I336" s="53"/>
      <c r="J336" s="53"/>
      <c r="K336" s="53"/>
      <c r="L336" s="53"/>
      <c r="M336" s="53"/>
      <c r="N336" s="53"/>
    </row>
    <row r="337" spans="1:14" outlineLevel="1" x14ac:dyDescent="0.4">
      <c r="A337" s="25" t="s">
        <v>399</v>
      </c>
      <c r="B337" s="52" t="s">
        <v>392</v>
      </c>
      <c r="H337" s="23"/>
      <c r="I337" s="53"/>
      <c r="J337" s="53"/>
      <c r="K337" s="53"/>
      <c r="L337" s="53"/>
      <c r="M337" s="53"/>
      <c r="N337" s="53"/>
    </row>
    <row r="338" spans="1:14" outlineLevel="1" x14ac:dyDescent="0.4">
      <c r="A338" s="25" t="s">
        <v>400</v>
      </c>
      <c r="B338" s="52" t="s">
        <v>392</v>
      </c>
      <c r="H338" s="23"/>
      <c r="I338" s="53"/>
      <c r="J338" s="53"/>
      <c r="K338" s="53"/>
      <c r="L338" s="53"/>
      <c r="M338" s="53"/>
      <c r="N338" s="53"/>
    </row>
    <row r="339" spans="1:14" outlineLevel="1" x14ac:dyDescent="0.4">
      <c r="A339" s="25" t="s">
        <v>401</v>
      </c>
      <c r="B339" s="52" t="s">
        <v>392</v>
      </c>
      <c r="H339" s="23"/>
      <c r="I339" s="53"/>
      <c r="J339" s="53"/>
      <c r="K339" s="53"/>
      <c r="L339" s="53"/>
      <c r="M339" s="53"/>
      <c r="N339" s="53"/>
    </row>
    <row r="340" spans="1:14" outlineLevel="1" x14ac:dyDescent="0.4">
      <c r="A340" s="25" t="s">
        <v>402</v>
      </c>
      <c r="B340" s="52" t="s">
        <v>392</v>
      </c>
      <c r="H340" s="23"/>
      <c r="I340" s="53"/>
      <c r="J340" s="53"/>
      <c r="K340" s="53"/>
      <c r="L340" s="53"/>
      <c r="M340" s="53"/>
      <c r="N340" s="53"/>
    </row>
    <row r="341" spans="1:14" outlineLevel="1" x14ac:dyDescent="0.4">
      <c r="A341" s="25" t="s">
        <v>403</v>
      </c>
      <c r="B341" s="52" t="s">
        <v>392</v>
      </c>
      <c r="H341" s="23"/>
      <c r="I341" s="53"/>
      <c r="J341" s="53"/>
      <c r="K341" s="53"/>
      <c r="L341" s="53"/>
      <c r="M341" s="53"/>
      <c r="N341" s="53"/>
    </row>
    <row r="342" spans="1:14" outlineLevel="1" x14ac:dyDescent="0.4">
      <c r="A342" s="25" t="s">
        <v>404</v>
      </c>
      <c r="B342" s="52" t="s">
        <v>392</v>
      </c>
      <c r="H342" s="23"/>
      <c r="I342" s="53"/>
      <c r="J342" s="53"/>
      <c r="K342" s="53"/>
      <c r="L342" s="53"/>
      <c r="M342" s="53"/>
      <c r="N342" s="53"/>
    </row>
    <row r="343" spans="1:14" outlineLevel="1" x14ac:dyDescent="0.4">
      <c r="A343" s="25" t="s">
        <v>405</v>
      </c>
      <c r="B343" s="52" t="s">
        <v>392</v>
      </c>
      <c r="H343" s="23"/>
      <c r="I343" s="53"/>
      <c r="J343" s="53"/>
      <c r="K343" s="53"/>
      <c r="L343" s="53"/>
      <c r="M343" s="53"/>
      <c r="N343" s="53"/>
    </row>
    <row r="344" spans="1:14" outlineLevel="1" x14ac:dyDescent="0.4">
      <c r="A344" s="25" t="s">
        <v>406</v>
      </c>
      <c r="B344" s="52" t="s">
        <v>392</v>
      </c>
      <c r="H344" s="23"/>
      <c r="I344" s="53"/>
      <c r="J344" s="53"/>
      <c r="K344" s="53"/>
      <c r="L344" s="53"/>
      <c r="M344" s="53"/>
      <c r="N344" s="53"/>
    </row>
    <row r="345" spans="1:14" outlineLevel="1" x14ac:dyDescent="0.4">
      <c r="A345" s="25" t="s">
        <v>407</v>
      </c>
      <c r="B345" s="52" t="s">
        <v>392</v>
      </c>
      <c r="H345" s="23"/>
      <c r="I345" s="53"/>
      <c r="J345" s="53"/>
      <c r="K345" s="53"/>
      <c r="L345" s="53"/>
      <c r="M345" s="53"/>
      <c r="N345" s="53"/>
    </row>
    <row r="346" spans="1:14" outlineLevel="1" x14ac:dyDescent="0.4">
      <c r="A346" s="25" t="s">
        <v>408</v>
      </c>
      <c r="B346" s="52" t="s">
        <v>392</v>
      </c>
      <c r="H346" s="23"/>
      <c r="I346" s="53"/>
      <c r="J346" s="53"/>
      <c r="K346" s="53"/>
      <c r="L346" s="53"/>
      <c r="M346" s="53"/>
      <c r="N346" s="53"/>
    </row>
    <row r="347" spans="1:14" outlineLevel="1" x14ac:dyDescent="0.4">
      <c r="A347" s="25" t="s">
        <v>409</v>
      </c>
      <c r="B347" s="52" t="s">
        <v>392</v>
      </c>
      <c r="H347" s="23"/>
      <c r="I347" s="53"/>
      <c r="J347" s="53"/>
      <c r="K347" s="53"/>
      <c r="L347" s="53"/>
      <c r="M347" s="53"/>
      <c r="N347" s="53"/>
    </row>
    <row r="348" spans="1:14" outlineLevel="1" x14ac:dyDescent="0.4">
      <c r="A348" s="25" t="s">
        <v>410</v>
      </c>
      <c r="B348" s="52" t="s">
        <v>392</v>
      </c>
      <c r="H348" s="23"/>
      <c r="I348" s="53"/>
      <c r="J348" s="53"/>
      <c r="K348" s="53"/>
      <c r="L348" s="53"/>
      <c r="M348" s="53"/>
      <c r="N348" s="53"/>
    </row>
    <row r="349" spans="1:14" outlineLevel="1" x14ac:dyDescent="0.4">
      <c r="A349" s="25" t="s">
        <v>411</v>
      </c>
      <c r="B349" s="52" t="s">
        <v>392</v>
      </c>
      <c r="H349" s="23"/>
      <c r="I349" s="53"/>
      <c r="J349" s="53"/>
      <c r="K349" s="53"/>
      <c r="L349" s="53"/>
      <c r="M349" s="53"/>
      <c r="N349" s="53"/>
    </row>
    <row r="350" spans="1:14" outlineLevel="1" x14ac:dyDescent="0.4">
      <c r="A350" s="25" t="s">
        <v>412</v>
      </c>
      <c r="B350" s="52" t="s">
        <v>392</v>
      </c>
      <c r="H350" s="23"/>
      <c r="I350" s="53"/>
      <c r="J350" s="53"/>
      <c r="K350" s="53"/>
      <c r="L350" s="53"/>
      <c r="M350" s="53"/>
      <c r="N350" s="53"/>
    </row>
    <row r="351" spans="1:14" outlineLevel="1" x14ac:dyDescent="0.4">
      <c r="A351" s="25" t="s">
        <v>413</v>
      </c>
      <c r="B351" s="52" t="s">
        <v>392</v>
      </c>
      <c r="H351" s="23"/>
      <c r="I351" s="53"/>
      <c r="J351" s="53"/>
      <c r="K351" s="53"/>
      <c r="L351" s="53"/>
      <c r="M351" s="53"/>
      <c r="N351" s="53"/>
    </row>
    <row r="352" spans="1:14" outlineLevel="1" x14ac:dyDescent="0.4">
      <c r="A352" s="25" t="s">
        <v>414</v>
      </c>
      <c r="B352" s="52" t="s">
        <v>392</v>
      </c>
      <c r="H352" s="23"/>
      <c r="I352" s="53"/>
      <c r="J352" s="53"/>
      <c r="K352" s="53"/>
      <c r="L352" s="53"/>
      <c r="M352" s="53"/>
      <c r="N352" s="53"/>
    </row>
    <row r="353" spans="1:14" outlineLevel="1" x14ac:dyDescent="0.4">
      <c r="A353" s="25" t="s">
        <v>415</v>
      </c>
      <c r="B353" s="52" t="s">
        <v>392</v>
      </c>
      <c r="H353" s="23"/>
      <c r="I353" s="53"/>
      <c r="J353" s="53"/>
      <c r="K353" s="53"/>
      <c r="L353" s="53"/>
      <c r="M353" s="53"/>
      <c r="N353" s="53"/>
    </row>
    <row r="354" spans="1:14" outlineLevel="1" x14ac:dyDescent="0.4">
      <c r="A354" s="25" t="s">
        <v>416</v>
      </c>
      <c r="B354" s="52" t="s">
        <v>392</v>
      </c>
      <c r="H354" s="23"/>
      <c r="I354" s="53"/>
      <c r="J354" s="53"/>
      <c r="K354" s="53"/>
      <c r="L354" s="53"/>
      <c r="M354" s="53"/>
      <c r="N354" s="53"/>
    </row>
    <row r="355" spans="1:14" outlineLevel="1" x14ac:dyDescent="0.4">
      <c r="A355" s="25" t="s">
        <v>417</v>
      </c>
      <c r="B355" s="52" t="s">
        <v>392</v>
      </c>
      <c r="H355" s="23"/>
      <c r="I355" s="53"/>
      <c r="J355" s="53"/>
      <c r="K355" s="53"/>
      <c r="L355" s="53"/>
      <c r="M355" s="53"/>
      <c r="N355" s="53"/>
    </row>
    <row r="356" spans="1:14" outlineLevel="1" x14ac:dyDescent="0.4">
      <c r="A356" s="25" t="s">
        <v>418</v>
      </c>
      <c r="B356" s="52" t="s">
        <v>392</v>
      </c>
      <c r="H356" s="23"/>
      <c r="I356" s="53"/>
      <c r="J356" s="53"/>
      <c r="K356" s="53"/>
      <c r="L356" s="53"/>
      <c r="M356" s="53"/>
      <c r="N356" s="53"/>
    </row>
    <row r="357" spans="1:14" outlineLevel="1" x14ac:dyDescent="0.4">
      <c r="A357" s="25" t="s">
        <v>419</v>
      </c>
      <c r="B357" s="52" t="s">
        <v>392</v>
      </c>
      <c r="H357" s="23"/>
      <c r="I357" s="53"/>
      <c r="J357" s="53"/>
      <c r="K357" s="53"/>
      <c r="L357" s="53"/>
      <c r="M357" s="53"/>
      <c r="N357" s="53"/>
    </row>
    <row r="358" spans="1:14" outlineLevel="1" x14ac:dyDescent="0.4">
      <c r="A358" s="25" t="s">
        <v>420</v>
      </c>
      <c r="B358" s="52" t="s">
        <v>392</v>
      </c>
      <c r="H358" s="23"/>
      <c r="I358" s="53"/>
      <c r="J358" s="53"/>
      <c r="K358" s="53"/>
      <c r="L358" s="53"/>
      <c r="M358" s="53"/>
      <c r="N358" s="53"/>
    </row>
    <row r="359" spans="1:14" outlineLevel="1" x14ac:dyDescent="0.4">
      <c r="A359" s="25" t="s">
        <v>421</v>
      </c>
      <c r="B359" s="52" t="s">
        <v>392</v>
      </c>
      <c r="H359" s="23"/>
      <c r="I359" s="53"/>
      <c r="J359" s="53"/>
      <c r="K359" s="53"/>
      <c r="L359" s="53"/>
      <c r="M359" s="53"/>
      <c r="N359" s="53"/>
    </row>
    <row r="360" spans="1:14" outlineLevel="1" x14ac:dyDescent="0.4">
      <c r="A360" s="25" t="s">
        <v>422</v>
      </c>
      <c r="B360" s="52" t="s">
        <v>392</v>
      </c>
      <c r="H360" s="23"/>
      <c r="I360" s="53"/>
      <c r="J360" s="53"/>
      <c r="K360" s="53"/>
      <c r="L360" s="53"/>
      <c r="M360" s="53"/>
      <c r="N360" s="53"/>
    </row>
    <row r="361" spans="1:14" outlineLevel="1" x14ac:dyDescent="0.4">
      <c r="A361" s="25" t="s">
        <v>423</v>
      </c>
      <c r="B361" s="52" t="s">
        <v>392</v>
      </c>
      <c r="H361" s="23"/>
      <c r="I361" s="53"/>
      <c r="J361" s="53"/>
      <c r="K361" s="53"/>
      <c r="L361" s="53"/>
      <c r="M361" s="53"/>
      <c r="N361" s="53"/>
    </row>
    <row r="362" spans="1:14" outlineLevel="1" x14ac:dyDescent="0.4">
      <c r="A362" s="25" t="s">
        <v>424</v>
      </c>
      <c r="B362" s="52" t="s">
        <v>392</v>
      </c>
      <c r="H362" s="23"/>
      <c r="I362" s="53"/>
      <c r="J362" s="53"/>
      <c r="K362" s="53"/>
      <c r="L362" s="53"/>
      <c r="M362" s="53"/>
      <c r="N362" s="53"/>
    </row>
    <row r="363" spans="1:14" outlineLevel="1" x14ac:dyDescent="0.4">
      <c r="A363" s="25" t="s">
        <v>425</v>
      </c>
      <c r="B363" s="52" t="s">
        <v>392</v>
      </c>
      <c r="H363" s="23"/>
      <c r="I363" s="53"/>
      <c r="J363" s="53"/>
      <c r="K363" s="53"/>
      <c r="L363" s="53"/>
      <c r="M363" s="53"/>
      <c r="N363" s="53"/>
    </row>
    <row r="364" spans="1:14" outlineLevel="1" x14ac:dyDescent="0.4">
      <c r="A364" s="25" t="s">
        <v>426</v>
      </c>
      <c r="B364" s="52" t="s">
        <v>392</v>
      </c>
      <c r="H364" s="23"/>
      <c r="I364" s="53"/>
      <c r="J364" s="53"/>
      <c r="K364" s="53"/>
      <c r="L364" s="53"/>
      <c r="M364" s="53"/>
      <c r="N364" s="53"/>
    </row>
    <row r="365" spans="1:14" outlineLevel="1" x14ac:dyDescent="0.4">
      <c r="A365" s="25" t="s">
        <v>427</v>
      </c>
      <c r="B365" s="52" t="s">
        <v>392</v>
      </c>
      <c r="H365" s="23"/>
      <c r="I365" s="53"/>
      <c r="J365" s="53"/>
      <c r="K365" s="53"/>
      <c r="L365" s="53"/>
      <c r="M365" s="53"/>
      <c r="N365" s="53"/>
    </row>
    <row r="366" spans="1:14" x14ac:dyDescent="0.4">
      <c r="H366" s="23"/>
      <c r="I366" s="53"/>
      <c r="J366" s="53"/>
      <c r="K366" s="53"/>
      <c r="L366" s="53"/>
      <c r="M366" s="53"/>
      <c r="N366" s="53"/>
    </row>
    <row r="367" spans="1:14" x14ac:dyDescent="0.4">
      <c r="H367" s="23"/>
      <c r="I367" s="53"/>
      <c r="J367" s="53"/>
      <c r="K367" s="53"/>
      <c r="L367" s="53"/>
      <c r="M367" s="53"/>
      <c r="N367" s="53"/>
    </row>
    <row r="368" spans="1:14" x14ac:dyDescent="0.4">
      <c r="H368" s="23"/>
      <c r="I368" s="53"/>
      <c r="J368" s="53"/>
      <c r="K368" s="53"/>
      <c r="L368" s="53"/>
      <c r="M368" s="53"/>
      <c r="N368" s="53"/>
    </row>
    <row r="369" spans="8:8" s="53" customFormat="1" x14ac:dyDescent="0.4">
      <c r="H369" s="23"/>
    </row>
    <row r="370" spans="8:8" s="53" customFormat="1" x14ac:dyDescent="0.4">
      <c r="H370" s="23"/>
    </row>
    <row r="371" spans="8:8" s="53" customFormat="1" x14ac:dyDescent="0.4">
      <c r="H371" s="23"/>
    </row>
    <row r="372" spans="8:8" s="53" customFormat="1" x14ac:dyDescent="0.4">
      <c r="H372" s="23"/>
    </row>
    <row r="373" spans="8:8" s="53" customFormat="1" x14ac:dyDescent="0.4">
      <c r="H373" s="23"/>
    </row>
    <row r="374" spans="8:8" s="53" customFormat="1" x14ac:dyDescent="0.4">
      <c r="H374" s="23"/>
    </row>
    <row r="375" spans="8:8" s="53" customFormat="1" x14ac:dyDescent="0.4">
      <c r="H375" s="23"/>
    </row>
    <row r="376" spans="8:8" s="53" customFormat="1" x14ac:dyDescent="0.4">
      <c r="H376" s="23"/>
    </row>
    <row r="377" spans="8:8" s="53" customFormat="1" x14ac:dyDescent="0.4">
      <c r="H377" s="23"/>
    </row>
    <row r="378" spans="8:8" s="53" customFormat="1" x14ac:dyDescent="0.4">
      <c r="H378" s="23"/>
    </row>
    <row r="379" spans="8:8" s="53" customFormat="1" x14ac:dyDescent="0.4">
      <c r="H379" s="23"/>
    </row>
    <row r="380" spans="8:8" s="53" customFormat="1" x14ac:dyDescent="0.4">
      <c r="H380" s="23"/>
    </row>
    <row r="381" spans="8:8" s="53" customFormat="1" x14ac:dyDescent="0.4">
      <c r="H381" s="23"/>
    </row>
    <row r="382" spans="8:8" s="53" customFormat="1" x14ac:dyDescent="0.4">
      <c r="H382" s="23"/>
    </row>
    <row r="383" spans="8:8" s="53" customFormat="1" x14ac:dyDescent="0.4">
      <c r="H383" s="23"/>
    </row>
    <row r="384" spans="8:8" s="53" customFormat="1" x14ac:dyDescent="0.4">
      <c r="H384" s="23"/>
    </row>
    <row r="385" spans="8:8" s="53" customFormat="1" x14ac:dyDescent="0.4">
      <c r="H385" s="23"/>
    </row>
    <row r="386" spans="8:8" s="53" customFormat="1" x14ac:dyDescent="0.4">
      <c r="H386" s="23"/>
    </row>
    <row r="387" spans="8:8" s="53" customFormat="1" x14ac:dyDescent="0.4">
      <c r="H387" s="23"/>
    </row>
    <row r="388" spans="8:8" s="53" customFormat="1" x14ac:dyDescent="0.4">
      <c r="H388" s="23"/>
    </row>
    <row r="389" spans="8:8" s="53" customFormat="1" x14ac:dyDescent="0.4">
      <c r="H389" s="23"/>
    </row>
    <row r="390" spans="8:8" s="53" customFormat="1" x14ac:dyDescent="0.4">
      <c r="H390" s="23"/>
    </row>
    <row r="391" spans="8:8" s="53" customFormat="1" x14ac:dyDescent="0.4">
      <c r="H391" s="23"/>
    </row>
    <row r="392" spans="8:8" s="53" customFormat="1" x14ac:dyDescent="0.4">
      <c r="H392" s="23"/>
    </row>
    <row r="393" spans="8:8" s="53" customFormat="1" x14ac:dyDescent="0.4">
      <c r="H393" s="23"/>
    </row>
    <row r="394" spans="8:8" s="53" customFormat="1" x14ac:dyDescent="0.4">
      <c r="H394" s="23"/>
    </row>
    <row r="395" spans="8:8" s="53" customFormat="1" x14ac:dyDescent="0.4">
      <c r="H395" s="23"/>
    </row>
    <row r="396" spans="8:8" s="53" customFormat="1" x14ac:dyDescent="0.4">
      <c r="H396" s="23"/>
    </row>
    <row r="397" spans="8:8" s="53" customFormat="1" x14ac:dyDescent="0.4">
      <c r="H397" s="23"/>
    </row>
    <row r="398" spans="8:8" s="53" customFormat="1" x14ac:dyDescent="0.4">
      <c r="H398" s="23"/>
    </row>
    <row r="399" spans="8:8" s="53" customFormat="1" x14ac:dyDescent="0.4">
      <c r="H399" s="23"/>
    </row>
    <row r="400" spans="8:8" s="53" customFormat="1" x14ac:dyDescent="0.4">
      <c r="H400" s="23"/>
    </row>
    <row r="401" spans="8:8" s="53" customFormat="1" x14ac:dyDescent="0.4">
      <c r="H401" s="23"/>
    </row>
    <row r="402" spans="8:8" s="53" customFormat="1" x14ac:dyDescent="0.4">
      <c r="H402" s="23"/>
    </row>
    <row r="403" spans="8:8" s="53" customFormat="1" x14ac:dyDescent="0.4">
      <c r="H403" s="23"/>
    </row>
    <row r="404" spans="8:8" s="53" customFormat="1" x14ac:dyDescent="0.4">
      <c r="H404" s="23"/>
    </row>
    <row r="405" spans="8:8" s="53" customFormat="1" x14ac:dyDescent="0.4">
      <c r="H405" s="23"/>
    </row>
    <row r="406" spans="8:8" s="53" customFormat="1" x14ac:dyDescent="0.4">
      <c r="H406" s="23"/>
    </row>
    <row r="407" spans="8:8" s="53" customFormat="1" x14ac:dyDescent="0.4">
      <c r="H407" s="23"/>
    </row>
    <row r="408" spans="8:8" s="53" customFormat="1" x14ac:dyDescent="0.4">
      <c r="H408" s="23"/>
    </row>
    <row r="409" spans="8:8" s="53" customFormat="1" x14ac:dyDescent="0.4">
      <c r="H409" s="23"/>
    </row>
    <row r="410" spans="8:8" s="53" customFormat="1" x14ac:dyDescent="0.4">
      <c r="H410" s="23"/>
    </row>
    <row r="411" spans="8:8" s="53" customFormat="1" x14ac:dyDescent="0.4">
      <c r="H411" s="23"/>
    </row>
    <row r="412" spans="8:8" s="53" customFormat="1" x14ac:dyDescent="0.4">
      <c r="H412" s="23"/>
    </row>
    <row r="413" spans="8:8" s="53" customFormat="1" x14ac:dyDescent="0.4">
      <c r="H413" s="2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80" display="'B1. HTT Mortgage Assets'!B18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29" r:id="rId4" xr:uid="{00000000-0004-0000-0100-00001B000000}"/>
    <hyperlink ref="C229" r:id="rId5" xr:uid="{00000000-0004-0000-0100-00001C00000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598"/>
  <sheetViews>
    <sheetView zoomScale="80" zoomScaleNormal="80" workbookViewId="0">
      <selection activeCell="C12" sqref="C12"/>
    </sheetView>
  </sheetViews>
  <sheetFormatPr defaultColWidth="8.84375" defaultRowHeight="14.6" outlineLevelRow="1" x14ac:dyDescent="0.4"/>
  <cols>
    <col min="1" max="1" width="13.84375" style="87" customWidth="1"/>
    <col min="2" max="2" width="60.84375" style="87" customWidth="1"/>
    <col min="3" max="3" width="41" style="87" customWidth="1"/>
    <col min="4" max="4" width="40.84375" style="87" customWidth="1"/>
    <col min="5" max="5" width="6.69140625" style="87" customWidth="1"/>
    <col min="6" max="6" width="41.53515625" style="87" customWidth="1"/>
    <col min="7" max="7" width="41.53515625" style="83" customWidth="1"/>
    <col min="8" max="16384" width="8.84375" style="84"/>
  </cols>
  <sheetData>
    <row r="1" spans="1:7" ht="30.9" x14ac:dyDescent="0.4">
      <c r="A1" s="125" t="s">
        <v>428</v>
      </c>
      <c r="B1" s="125"/>
      <c r="C1" s="83"/>
      <c r="D1" s="83"/>
      <c r="E1" s="83"/>
      <c r="F1" s="185" t="s">
        <v>1213</v>
      </c>
    </row>
    <row r="2" spans="1:7" ht="15" thickBot="1" x14ac:dyDescent="0.45">
      <c r="A2" s="83"/>
      <c r="B2" s="83"/>
      <c r="C2" s="83"/>
      <c r="D2" s="83"/>
      <c r="E2" s="83"/>
      <c r="F2" s="83"/>
    </row>
    <row r="3" spans="1:7" ht="18.899999999999999" thickBot="1" x14ac:dyDescent="0.45">
      <c r="A3" s="85"/>
      <c r="B3" s="86" t="s">
        <v>23</v>
      </c>
      <c r="C3" s="192" t="s">
        <v>164</v>
      </c>
      <c r="D3" s="85"/>
      <c r="E3" s="85"/>
      <c r="F3" s="83"/>
      <c r="G3" s="85"/>
    </row>
    <row r="4" spans="1:7" ht="15" thickBot="1" x14ac:dyDescent="0.45"/>
    <row r="5" spans="1:7" ht="18.45" x14ac:dyDescent="0.4">
      <c r="A5" s="88"/>
      <c r="B5" s="89" t="s">
        <v>429</v>
      </c>
      <c r="C5" s="88"/>
      <c r="E5" s="90"/>
      <c r="F5" s="90"/>
    </row>
    <row r="6" spans="1:7" x14ac:dyDescent="0.4">
      <c r="B6" s="91" t="s">
        <v>430</v>
      </c>
    </row>
    <row r="7" spans="1:7" x14ac:dyDescent="0.4">
      <c r="B7" s="92" t="s">
        <v>431</v>
      </c>
    </row>
    <row r="8" spans="1:7" ht="15" thickBot="1" x14ac:dyDescent="0.45">
      <c r="B8" s="93" t="s">
        <v>432</v>
      </c>
    </row>
    <row r="9" spans="1:7" x14ac:dyDescent="0.4">
      <c r="B9" s="94"/>
    </row>
    <row r="10" spans="1:7" ht="36.9" x14ac:dyDescent="0.4">
      <c r="A10" s="95" t="s">
        <v>32</v>
      </c>
      <c r="B10" s="95" t="s">
        <v>430</v>
      </c>
      <c r="C10" s="96"/>
      <c r="D10" s="96"/>
      <c r="E10" s="96"/>
      <c r="F10" s="96"/>
      <c r="G10" s="97"/>
    </row>
    <row r="11" spans="1:7" ht="15" customHeight="1" x14ac:dyDescent="0.4">
      <c r="A11" s="98"/>
      <c r="B11" s="99" t="s">
        <v>433</v>
      </c>
      <c r="C11" s="98" t="s">
        <v>64</v>
      </c>
      <c r="D11" s="98"/>
      <c r="E11" s="98"/>
      <c r="F11" s="100" t="s">
        <v>434</v>
      </c>
      <c r="G11" s="100"/>
    </row>
    <row r="12" spans="1:7" x14ac:dyDescent="0.4">
      <c r="A12" s="87" t="s">
        <v>435</v>
      </c>
      <c r="B12" s="87" t="s">
        <v>436</v>
      </c>
      <c r="C12" s="155">
        <v>9986.0638830499192</v>
      </c>
      <c r="F12" s="140">
        <f>IF($C$15=0,"",IF(C12="[for completion]","",C12/$C$15))</f>
        <v>1</v>
      </c>
    </row>
    <row r="13" spans="1:7" x14ac:dyDescent="0.4">
      <c r="A13" s="87" t="s">
        <v>437</v>
      </c>
      <c r="B13" s="87" t="s">
        <v>438</v>
      </c>
      <c r="C13" s="155">
        <v>0</v>
      </c>
      <c r="F13" s="140">
        <f>IF($C$15=0,"",IF(C13="[for completion]","",C13/$C$15))</f>
        <v>0</v>
      </c>
    </row>
    <row r="14" spans="1:7" x14ac:dyDescent="0.4">
      <c r="A14" s="87" t="s">
        <v>439</v>
      </c>
      <c r="B14" s="87" t="s">
        <v>97</v>
      </c>
      <c r="C14" s="141">
        <v>0</v>
      </c>
      <c r="F14" s="140">
        <f>IF($C$15=0,"",IF(C14="[for completion]","",C14/$C$15))</f>
        <v>0</v>
      </c>
    </row>
    <row r="15" spans="1:7" x14ac:dyDescent="0.4">
      <c r="A15" s="87" t="s">
        <v>440</v>
      </c>
      <c r="B15" s="102" t="s">
        <v>99</v>
      </c>
      <c r="C15" s="141">
        <f>SUM(C12:C14)</f>
        <v>9986.0638830499192</v>
      </c>
      <c r="F15" s="121">
        <f>SUM(F12:F14)</f>
        <v>1</v>
      </c>
    </row>
    <row r="16" spans="1:7" outlineLevel="1" x14ac:dyDescent="0.4">
      <c r="A16" s="87" t="s">
        <v>441</v>
      </c>
      <c r="B16" s="104" t="s">
        <v>442</v>
      </c>
      <c r="C16" s="141"/>
      <c r="F16" s="140">
        <f t="shared" ref="F16:F26" si="0">IF($C$15=0,"",IF(C16="[for completion]","",C16/$C$15))</f>
        <v>0</v>
      </c>
    </row>
    <row r="17" spans="1:7" outlineLevel="1" x14ac:dyDescent="0.4">
      <c r="A17" s="87" t="s">
        <v>443</v>
      </c>
      <c r="B17" s="104" t="s">
        <v>829</v>
      </c>
      <c r="C17" s="141"/>
      <c r="F17" s="140">
        <f t="shared" si="0"/>
        <v>0</v>
      </c>
    </row>
    <row r="18" spans="1:7" outlineLevel="1" x14ac:dyDescent="0.4">
      <c r="A18" s="87" t="s">
        <v>444</v>
      </c>
      <c r="B18" s="104" t="s">
        <v>101</v>
      </c>
      <c r="C18" s="141"/>
      <c r="F18" s="140">
        <f t="shared" si="0"/>
        <v>0</v>
      </c>
    </row>
    <row r="19" spans="1:7" outlineLevel="1" x14ac:dyDescent="0.4">
      <c r="A19" s="87" t="s">
        <v>445</v>
      </c>
      <c r="B19" s="104" t="s">
        <v>101</v>
      </c>
      <c r="C19" s="141"/>
      <c r="F19" s="140">
        <f t="shared" si="0"/>
        <v>0</v>
      </c>
    </row>
    <row r="20" spans="1:7" outlineLevel="1" x14ac:dyDescent="0.4">
      <c r="A20" s="87" t="s">
        <v>446</v>
      </c>
      <c r="B20" s="104" t="s">
        <v>101</v>
      </c>
      <c r="C20" s="141"/>
      <c r="F20" s="140">
        <f t="shared" si="0"/>
        <v>0</v>
      </c>
    </row>
    <row r="21" spans="1:7" outlineLevel="1" x14ac:dyDescent="0.4">
      <c r="A21" s="87" t="s">
        <v>447</v>
      </c>
      <c r="B21" s="104" t="s">
        <v>101</v>
      </c>
      <c r="C21" s="141"/>
      <c r="F21" s="140">
        <f t="shared" si="0"/>
        <v>0</v>
      </c>
    </row>
    <row r="22" spans="1:7" outlineLevel="1" x14ac:dyDescent="0.4">
      <c r="A22" s="87" t="s">
        <v>448</v>
      </c>
      <c r="B22" s="104" t="s">
        <v>101</v>
      </c>
      <c r="C22" s="141"/>
      <c r="F22" s="140">
        <f t="shared" si="0"/>
        <v>0</v>
      </c>
    </row>
    <row r="23" spans="1:7" outlineLevel="1" x14ac:dyDescent="0.4">
      <c r="A23" s="87" t="s">
        <v>449</v>
      </c>
      <c r="B23" s="104" t="s">
        <v>101</v>
      </c>
      <c r="C23" s="141"/>
      <c r="F23" s="140">
        <f t="shared" si="0"/>
        <v>0</v>
      </c>
    </row>
    <row r="24" spans="1:7" outlineLevel="1" x14ac:dyDescent="0.4">
      <c r="A24" s="87" t="s">
        <v>450</v>
      </c>
      <c r="B24" s="104" t="s">
        <v>101</v>
      </c>
      <c r="C24" s="141"/>
      <c r="F24" s="140">
        <f t="shared" si="0"/>
        <v>0</v>
      </c>
    </row>
    <row r="25" spans="1:7" outlineLevel="1" x14ac:dyDescent="0.4">
      <c r="A25" s="87" t="s">
        <v>451</v>
      </c>
      <c r="B25" s="104" t="s">
        <v>101</v>
      </c>
      <c r="C25" s="141"/>
      <c r="F25" s="140">
        <f t="shared" si="0"/>
        <v>0</v>
      </c>
    </row>
    <row r="26" spans="1:7" outlineLevel="1" x14ac:dyDescent="0.4">
      <c r="A26" s="87" t="s">
        <v>452</v>
      </c>
      <c r="B26" s="104" t="s">
        <v>101</v>
      </c>
      <c r="C26" s="142"/>
      <c r="D26" s="84"/>
      <c r="E26" s="84"/>
      <c r="F26" s="140">
        <f t="shared" si="0"/>
        <v>0</v>
      </c>
    </row>
    <row r="27" spans="1:7" ht="15" customHeight="1" x14ac:dyDescent="0.4">
      <c r="A27" s="98"/>
      <c r="B27" s="99" t="s">
        <v>453</v>
      </c>
      <c r="C27" s="98" t="s">
        <v>454</v>
      </c>
      <c r="D27" s="98" t="s">
        <v>455</v>
      </c>
      <c r="E27" s="105"/>
      <c r="F27" s="98" t="s">
        <v>456</v>
      </c>
      <c r="G27" s="100"/>
    </row>
    <row r="28" spans="1:7" x14ac:dyDescent="0.4">
      <c r="A28" s="87" t="s">
        <v>457</v>
      </c>
      <c r="B28" s="87" t="s">
        <v>458</v>
      </c>
      <c r="C28" s="144">
        <v>167826</v>
      </c>
      <c r="D28" s="87">
        <v>0</v>
      </c>
      <c r="F28" s="87">
        <f>IF(AND(C28="[For completion]",D28="[For completion]"),"[For completion]",SUM(C28:D28))</f>
        <v>167826</v>
      </c>
    </row>
    <row r="29" spans="1:7" outlineLevel="1" x14ac:dyDescent="0.4">
      <c r="A29" s="87" t="s">
        <v>459</v>
      </c>
      <c r="B29" s="106" t="s">
        <v>460</v>
      </c>
    </row>
    <row r="30" spans="1:7" outlineLevel="1" x14ac:dyDescent="0.4">
      <c r="A30" s="87" t="s">
        <v>461</v>
      </c>
      <c r="B30" s="106" t="s">
        <v>462</v>
      </c>
    </row>
    <row r="31" spans="1:7" outlineLevel="1" x14ac:dyDescent="0.4">
      <c r="A31" s="87" t="s">
        <v>463</v>
      </c>
      <c r="B31" s="106"/>
    </row>
    <row r="32" spans="1:7" outlineLevel="1" x14ac:dyDescent="0.4">
      <c r="A32" s="87" t="s">
        <v>464</v>
      </c>
      <c r="B32" s="106"/>
    </row>
    <row r="33" spans="1:7" outlineLevel="1" x14ac:dyDescent="0.4">
      <c r="A33" s="87" t="s">
        <v>994</v>
      </c>
      <c r="B33" s="106"/>
    </row>
    <row r="34" spans="1:7" outlineLevel="1" x14ac:dyDescent="0.4">
      <c r="A34" s="87" t="s">
        <v>995</v>
      </c>
      <c r="B34" s="106"/>
    </row>
    <row r="35" spans="1:7" ht="15" customHeight="1" x14ac:dyDescent="0.4">
      <c r="A35" s="98"/>
      <c r="B35" s="99" t="s">
        <v>465</v>
      </c>
      <c r="C35" s="98" t="s">
        <v>466</v>
      </c>
      <c r="D35" s="98" t="s">
        <v>467</v>
      </c>
      <c r="E35" s="105"/>
      <c r="F35" s="100" t="s">
        <v>434</v>
      </c>
      <c r="G35" s="100"/>
    </row>
    <row r="36" spans="1:7" x14ac:dyDescent="0.4">
      <c r="A36" s="87" t="s">
        <v>468</v>
      </c>
      <c r="B36" s="87" t="s">
        <v>469</v>
      </c>
      <c r="C36" s="121">
        <v>1.8346285347820678E-3</v>
      </c>
      <c r="D36" s="121">
        <v>0</v>
      </c>
      <c r="E36" s="143"/>
      <c r="F36" s="121">
        <f>+C36</f>
        <v>1.8346285347820678E-3</v>
      </c>
    </row>
    <row r="37" spans="1:7" outlineLevel="1" x14ac:dyDescent="0.4">
      <c r="A37" s="87" t="s">
        <v>470</v>
      </c>
      <c r="C37" s="121"/>
      <c r="D37" s="121"/>
      <c r="E37" s="143"/>
      <c r="F37" s="121"/>
    </row>
    <row r="38" spans="1:7" outlineLevel="1" x14ac:dyDescent="0.4">
      <c r="A38" s="87" t="s">
        <v>471</v>
      </c>
      <c r="C38" s="121"/>
      <c r="D38" s="121"/>
      <c r="E38" s="143"/>
      <c r="F38" s="121"/>
    </row>
    <row r="39" spans="1:7" outlineLevel="1" x14ac:dyDescent="0.4">
      <c r="A39" s="87" t="s">
        <v>472</v>
      </c>
      <c r="C39" s="121"/>
      <c r="D39" s="121"/>
      <c r="E39" s="143"/>
      <c r="F39" s="121"/>
    </row>
    <row r="40" spans="1:7" outlineLevel="1" x14ac:dyDescent="0.4">
      <c r="A40" s="87" t="s">
        <v>473</v>
      </c>
      <c r="C40" s="121"/>
      <c r="D40" s="121"/>
      <c r="E40" s="143"/>
      <c r="F40" s="121"/>
    </row>
    <row r="41" spans="1:7" outlineLevel="1" x14ac:dyDescent="0.4">
      <c r="A41" s="87" t="s">
        <v>474</v>
      </c>
      <c r="C41" s="121"/>
      <c r="D41" s="121"/>
      <c r="E41" s="143"/>
      <c r="F41" s="121"/>
    </row>
    <row r="42" spans="1:7" outlineLevel="1" x14ac:dyDescent="0.4">
      <c r="A42" s="87" t="s">
        <v>475</v>
      </c>
      <c r="C42" s="121"/>
      <c r="D42" s="121"/>
      <c r="E42" s="143"/>
      <c r="F42" s="121"/>
    </row>
    <row r="43" spans="1:7" ht="15" customHeight="1" x14ac:dyDescent="0.4">
      <c r="A43" s="98"/>
      <c r="B43" s="99" t="s">
        <v>476</v>
      </c>
      <c r="C43" s="98" t="s">
        <v>466</v>
      </c>
      <c r="D43" s="98" t="s">
        <v>467</v>
      </c>
      <c r="E43" s="105"/>
      <c r="F43" s="100" t="s">
        <v>434</v>
      </c>
      <c r="G43" s="100"/>
    </row>
    <row r="44" spans="1:7" x14ac:dyDescent="0.4">
      <c r="A44" s="87" t="s">
        <v>477</v>
      </c>
      <c r="B44" s="107" t="s">
        <v>478</v>
      </c>
      <c r="C44" s="120">
        <f>SUM(C45:C71)</f>
        <v>1</v>
      </c>
      <c r="D44" s="120">
        <f>SUM(D45:D71)</f>
        <v>0</v>
      </c>
      <c r="E44" s="121"/>
      <c r="F44" s="120">
        <f>SUM(F45:F71)</f>
        <v>1</v>
      </c>
      <c r="G44" s="87"/>
    </row>
    <row r="45" spans="1:7" x14ac:dyDescent="0.4">
      <c r="A45" s="87" t="s">
        <v>479</v>
      </c>
      <c r="B45" s="87" t="s">
        <v>480</v>
      </c>
      <c r="C45" s="204">
        <v>0</v>
      </c>
      <c r="D45" s="204">
        <v>0</v>
      </c>
      <c r="E45" s="121"/>
      <c r="F45" s="204">
        <v>0</v>
      </c>
      <c r="G45" s="87"/>
    </row>
    <row r="46" spans="1:7" x14ac:dyDescent="0.4">
      <c r="A46" s="87" t="s">
        <v>481</v>
      </c>
      <c r="B46" s="87" t="s">
        <v>482</v>
      </c>
      <c r="C46" s="204">
        <v>0</v>
      </c>
      <c r="D46" s="204">
        <v>0</v>
      </c>
      <c r="E46" s="121"/>
      <c r="F46" s="204">
        <v>0</v>
      </c>
      <c r="G46" s="87"/>
    </row>
    <row r="47" spans="1:7" x14ac:dyDescent="0.4">
      <c r="A47" s="87" t="s">
        <v>483</v>
      </c>
      <c r="B47" s="87" t="s">
        <v>484</v>
      </c>
      <c r="C47" s="204">
        <v>0</v>
      </c>
      <c r="D47" s="204">
        <v>0</v>
      </c>
      <c r="E47" s="121"/>
      <c r="F47" s="204">
        <v>0</v>
      </c>
      <c r="G47" s="87"/>
    </row>
    <row r="48" spans="1:7" x14ac:dyDescent="0.4">
      <c r="A48" s="87" t="s">
        <v>485</v>
      </c>
      <c r="B48" s="87" t="s">
        <v>486</v>
      </c>
      <c r="C48" s="204">
        <v>0</v>
      </c>
      <c r="D48" s="204">
        <v>0</v>
      </c>
      <c r="E48" s="121"/>
      <c r="F48" s="204">
        <v>0</v>
      </c>
      <c r="G48" s="87"/>
    </row>
    <row r="49" spans="1:7" x14ac:dyDescent="0.4">
      <c r="A49" s="87" t="s">
        <v>487</v>
      </c>
      <c r="B49" s="87" t="s">
        <v>488</v>
      </c>
      <c r="C49" s="204">
        <v>0</v>
      </c>
      <c r="D49" s="204">
        <v>0</v>
      </c>
      <c r="E49" s="121"/>
      <c r="F49" s="204">
        <v>0</v>
      </c>
      <c r="G49" s="87"/>
    </row>
    <row r="50" spans="1:7" x14ac:dyDescent="0.4">
      <c r="A50" s="87" t="s">
        <v>489</v>
      </c>
      <c r="B50" s="87" t="s">
        <v>1203</v>
      </c>
      <c r="C50" s="204">
        <v>0</v>
      </c>
      <c r="D50" s="204">
        <v>0</v>
      </c>
      <c r="E50" s="121"/>
      <c r="F50" s="204">
        <v>0</v>
      </c>
      <c r="G50" s="87"/>
    </row>
    <row r="51" spans="1:7" x14ac:dyDescent="0.4">
      <c r="A51" s="87" t="s">
        <v>490</v>
      </c>
      <c r="B51" s="87" t="s">
        <v>491</v>
      </c>
      <c r="C51" s="204">
        <v>0</v>
      </c>
      <c r="D51" s="204">
        <v>0</v>
      </c>
      <c r="E51" s="121"/>
      <c r="F51" s="204">
        <v>0</v>
      </c>
      <c r="G51" s="87"/>
    </row>
    <row r="52" spans="1:7" x14ac:dyDescent="0.4">
      <c r="A52" s="87" t="s">
        <v>492</v>
      </c>
      <c r="B52" s="87" t="s">
        <v>493</v>
      </c>
      <c r="C52" s="204">
        <v>0</v>
      </c>
      <c r="D52" s="204">
        <v>0</v>
      </c>
      <c r="E52" s="121"/>
      <c r="F52" s="204">
        <v>0</v>
      </c>
      <c r="G52" s="87"/>
    </row>
    <row r="53" spans="1:7" x14ac:dyDescent="0.4">
      <c r="A53" s="87" t="s">
        <v>494</v>
      </c>
      <c r="B53" s="87" t="s">
        <v>495</v>
      </c>
      <c r="C53" s="204">
        <v>0</v>
      </c>
      <c r="D53" s="204">
        <v>0</v>
      </c>
      <c r="E53" s="121"/>
      <c r="F53" s="204">
        <v>0</v>
      </c>
      <c r="G53" s="87"/>
    </row>
    <row r="54" spans="1:7" x14ac:dyDescent="0.4">
      <c r="A54" s="87" t="s">
        <v>496</v>
      </c>
      <c r="B54" s="87" t="s">
        <v>497</v>
      </c>
      <c r="C54" s="204">
        <v>0</v>
      </c>
      <c r="D54" s="204">
        <v>0</v>
      </c>
      <c r="E54" s="121"/>
      <c r="F54" s="204">
        <v>0</v>
      </c>
      <c r="G54" s="87"/>
    </row>
    <row r="55" spans="1:7" x14ac:dyDescent="0.4">
      <c r="A55" s="87" t="s">
        <v>498</v>
      </c>
      <c r="B55" s="87" t="s">
        <v>499</v>
      </c>
      <c r="C55" s="204">
        <v>0</v>
      </c>
      <c r="D55" s="204">
        <v>0</v>
      </c>
      <c r="E55" s="121"/>
      <c r="F55" s="204">
        <v>0</v>
      </c>
      <c r="G55" s="87"/>
    </row>
    <row r="56" spans="1:7" x14ac:dyDescent="0.4">
      <c r="A56" s="87" t="s">
        <v>500</v>
      </c>
      <c r="B56" s="87" t="s">
        <v>501</v>
      </c>
      <c r="C56" s="204">
        <v>0</v>
      </c>
      <c r="D56" s="204">
        <v>0</v>
      </c>
      <c r="E56" s="121"/>
      <c r="F56" s="204">
        <v>0</v>
      </c>
      <c r="G56" s="87"/>
    </row>
    <row r="57" spans="1:7" x14ac:dyDescent="0.4">
      <c r="A57" s="87" t="s">
        <v>502</v>
      </c>
      <c r="B57" s="87" t="s">
        <v>503</v>
      </c>
      <c r="C57" s="204">
        <v>0</v>
      </c>
      <c r="D57" s="204">
        <v>0</v>
      </c>
      <c r="E57" s="121"/>
      <c r="F57" s="204">
        <v>0</v>
      </c>
      <c r="G57" s="87"/>
    </row>
    <row r="58" spans="1:7" x14ac:dyDescent="0.4">
      <c r="A58" s="87" t="s">
        <v>504</v>
      </c>
      <c r="B58" s="87" t="s">
        <v>505</v>
      </c>
      <c r="C58" s="204">
        <v>0</v>
      </c>
      <c r="D58" s="204">
        <v>0</v>
      </c>
      <c r="E58" s="121"/>
      <c r="F58" s="204">
        <v>0</v>
      </c>
      <c r="G58" s="87"/>
    </row>
    <row r="59" spans="1:7" x14ac:dyDescent="0.4">
      <c r="A59" s="87" t="s">
        <v>506</v>
      </c>
      <c r="B59" s="87" t="s">
        <v>507</v>
      </c>
      <c r="C59" s="204">
        <v>0</v>
      </c>
      <c r="D59" s="204">
        <v>0</v>
      </c>
      <c r="E59" s="121"/>
      <c r="F59" s="204">
        <v>0</v>
      </c>
      <c r="G59" s="87"/>
    </row>
    <row r="60" spans="1:7" x14ac:dyDescent="0.4">
      <c r="A60" s="87" t="s">
        <v>508</v>
      </c>
      <c r="B60" s="87" t="s">
        <v>3</v>
      </c>
      <c r="C60" s="204">
        <v>0</v>
      </c>
      <c r="D60" s="204">
        <v>0</v>
      </c>
      <c r="E60" s="121"/>
      <c r="F60" s="204">
        <v>0</v>
      </c>
      <c r="G60" s="87"/>
    </row>
    <row r="61" spans="1:7" x14ac:dyDescent="0.4">
      <c r="A61" s="87" t="s">
        <v>509</v>
      </c>
      <c r="B61" s="87" t="s">
        <v>510</v>
      </c>
      <c r="C61" s="204">
        <v>0</v>
      </c>
      <c r="D61" s="204">
        <v>0</v>
      </c>
      <c r="E61" s="121"/>
      <c r="F61" s="204">
        <v>0</v>
      </c>
      <c r="G61" s="87"/>
    </row>
    <row r="62" spans="1:7" x14ac:dyDescent="0.4">
      <c r="A62" s="87" t="s">
        <v>511</v>
      </c>
      <c r="B62" s="87" t="s">
        <v>512</v>
      </c>
      <c r="C62" s="204">
        <v>0</v>
      </c>
      <c r="D62" s="204">
        <v>0</v>
      </c>
      <c r="E62" s="121"/>
      <c r="F62" s="204">
        <v>0</v>
      </c>
      <c r="G62" s="87"/>
    </row>
    <row r="63" spans="1:7" x14ac:dyDescent="0.4">
      <c r="A63" s="87" t="s">
        <v>513</v>
      </c>
      <c r="B63" s="87" t="s">
        <v>514</v>
      </c>
      <c r="C63" s="204">
        <v>0</v>
      </c>
      <c r="D63" s="204">
        <v>0</v>
      </c>
      <c r="E63" s="121"/>
      <c r="F63" s="204">
        <v>0</v>
      </c>
      <c r="G63" s="87"/>
    </row>
    <row r="64" spans="1:7" x14ac:dyDescent="0.4">
      <c r="A64" s="87" t="s">
        <v>515</v>
      </c>
      <c r="B64" s="87" t="s">
        <v>516</v>
      </c>
      <c r="C64" s="204">
        <v>0</v>
      </c>
      <c r="D64" s="204">
        <v>0</v>
      </c>
      <c r="E64" s="121"/>
      <c r="F64" s="204">
        <v>0</v>
      </c>
      <c r="G64" s="87"/>
    </row>
    <row r="65" spans="1:7" x14ac:dyDescent="0.4">
      <c r="A65" s="87" t="s">
        <v>517</v>
      </c>
      <c r="B65" s="87" t="s">
        <v>518</v>
      </c>
      <c r="C65" s="204">
        <v>0</v>
      </c>
      <c r="D65" s="204">
        <v>0</v>
      </c>
      <c r="E65" s="121"/>
      <c r="F65" s="204">
        <v>0</v>
      </c>
      <c r="G65" s="87"/>
    </row>
    <row r="66" spans="1:7" x14ac:dyDescent="0.4">
      <c r="A66" s="87" t="s">
        <v>519</v>
      </c>
      <c r="B66" s="87" t="s">
        <v>520</v>
      </c>
      <c r="C66" s="166">
        <v>1</v>
      </c>
      <c r="D66" s="204">
        <v>0</v>
      </c>
      <c r="E66" s="121"/>
      <c r="F66" s="204">
        <v>1</v>
      </c>
      <c r="G66" s="87"/>
    </row>
    <row r="67" spans="1:7" x14ac:dyDescent="0.4">
      <c r="A67" s="87" t="s">
        <v>521</v>
      </c>
      <c r="B67" s="87" t="s">
        <v>522</v>
      </c>
      <c r="C67" s="204">
        <v>0</v>
      </c>
      <c r="D67" s="204">
        <v>0</v>
      </c>
      <c r="E67" s="121"/>
      <c r="F67" s="204">
        <v>0</v>
      </c>
      <c r="G67" s="87"/>
    </row>
    <row r="68" spans="1:7" x14ac:dyDescent="0.4">
      <c r="A68" s="87" t="s">
        <v>523</v>
      </c>
      <c r="B68" s="87" t="s">
        <v>524</v>
      </c>
      <c r="C68" s="204">
        <v>0</v>
      </c>
      <c r="D68" s="204">
        <v>0</v>
      </c>
      <c r="E68" s="121"/>
      <c r="F68" s="204">
        <v>0</v>
      </c>
      <c r="G68" s="87"/>
    </row>
    <row r="69" spans="1:7" x14ac:dyDescent="0.4">
      <c r="A69" s="165" t="s">
        <v>525</v>
      </c>
      <c r="B69" s="87" t="s">
        <v>526</v>
      </c>
      <c r="C69" s="204">
        <v>0</v>
      </c>
      <c r="D69" s="204">
        <v>0</v>
      </c>
      <c r="E69" s="121"/>
      <c r="F69" s="204">
        <v>0</v>
      </c>
      <c r="G69" s="87"/>
    </row>
    <row r="70" spans="1:7" x14ac:dyDescent="0.4">
      <c r="A70" s="165" t="s">
        <v>527</v>
      </c>
      <c r="B70" s="87" t="s">
        <v>528</v>
      </c>
      <c r="C70" s="204">
        <v>0</v>
      </c>
      <c r="D70" s="204">
        <v>0</v>
      </c>
      <c r="E70" s="121"/>
      <c r="F70" s="204">
        <v>0</v>
      </c>
      <c r="G70" s="87"/>
    </row>
    <row r="71" spans="1:7" x14ac:dyDescent="0.4">
      <c r="A71" s="165" t="s">
        <v>529</v>
      </c>
      <c r="B71" s="87" t="s">
        <v>6</v>
      </c>
      <c r="C71" s="204">
        <v>0</v>
      </c>
      <c r="D71" s="204">
        <v>0</v>
      </c>
      <c r="E71" s="121"/>
      <c r="F71" s="204">
        <v>0</v>
      </c>
      <c r="G71" s="87"/>
    </row>
    <row r="72" spans="1:7" x14ac:dyDescent="0.4">
      <c r="A72" s="165" t="s">
        <v>530</v>
      </c>
      <c r="B72" s="107" t="s">
        <v>269</v>
      </c>
      <c r="C72" s="120">
        <f>SUM(C73:C75)</f>
        <v>0</v>
      </c>
      <c r="D72" s="120">
        <f>SUM(D73:D75)</f>
        <v>0</v>
      </c>
      <c r="E72" s="121"/>
      <c r="F72" s="120">
        <f>SUM(F73:F75)</f>
        <v>0</v>
      </c>
      <c r="G72" s="87"/>
    </row>
    <row r="73" spans="1:7" x14ac:dyDescent="0.4">
      <c r="A73" s="165" t="s">
        <v>532</v>
      </c>
      <c r="B73" s="87" t="s">
        <v>534</v>
      </c>
      <c r="C73" s="204">
        <v>0</v>
      </c>
      <c r="D73" s="204">
        <v>0</v>
      </c>
      <c r="E73" s="121"/>
      <c r="F73" s="204">
        <v>0</v>
      </c>
      <c r="G73" s="87"/>
    </row>
    <row r="74" spans="1:7" x14ac:dyDescent="0.4">
      <c r="A74" s="165" t="s">
        <v>533</v>
      </c>
      <c r="B74" s="87" t="s">
        <v>536</v>
      </c>
      <c r="C74" s="204">
        <v>0</v>
      </c>
      <c r="D74" s="204">
        <v>0</v>
      </c>
      <c r="E74" s="121"/>
      <c r="F74" s="204">
        <v>0</v>
      </c>
      <c r="G74" s="87"/>
    </row>
    <row r="75" spans="1:7" x14ac:dyDescent="0.4">
      <c r="A75" s="165" t="s">
        <v>535</v>
      </c>
      <c r="B75" s="87" t="s">
        <v>2</v>
      </c>
      <c r="C75" s="204">
        <v>0</v>
      </c>
      <c r="D75" s="204">
        <v>0</v>
      </c>
      <c r="E75" s="121"/>
      <c r="F75" s="204">
        <v>0</v>
      </c>
      <c r="G75" s="87"/>
    </row>
    <row r="76" spans="1:7" x14ac:dyDescent="0.4">
      <c r="A76" s="165" t="s">
        <v>975</v>
      </c>
      <c r="B76" s="107" t="s">
        <v>97</v>
      </c>
      <c r="C76" s="120">
        <f>SUM(C77:C87)</f>
        <v>0</v>
      </c>
      <c r="D76" s="120">
        <f>SUM(D77:D87)</f>
        <v>0</v>
      </c>
      <c r="E76" s="121"/>
      <c r="F76" s="120">
        <f>SUM(F77:F87)</f>
        <v>0</v>
      </c>
      <c r="G76" s="87"/>
    </row>
    <row r="77" spans="1:7" x14ac:dyDescent="0.4">
      <c r="A77" s="165" t="s">
        <v>537</v>
      </c>
      <c r="B77" s="108" t="s">
        <v>271</v>
      </c>
      <c r="C77" s="204">
        <v>0</v>
      </c>
      <c r="D77" s="204">
        <v>0</v>
      </c>
      <c r="E77" s="121"/>
      <c r="F77" s="204">
        <v>0</v>
      </c>
      <c r="G77" s="87"/>
    </row>
    <row r="78" spans="1:7" s="164" customFormat="1" x14ac:dyDescent="0.4">
      <c r="A78" s="165" t="s">
        <v>538</v>
      </c>
      <c r="B78" s="165" t="s">
        <v>531</v>
      </c>
      <c r="C78" s="204">
        <v>0</v>
      </c>
      <c r="D78" s="204">
        <v>0</v>
      </c>
      <c r="E78" s="166"/>
      <c r="F78" s="204">
        <v>0</v>
      </c>
      <c r="G78" s="165"/>
    </row>
    <row r="79" spans="1:7" x14ac:dyDescent="0.4">
      <c r="A79" s="165" t="s">
        <v>539</v>
      </c>
      <c r="B79" s="108" t="s">
        <v>273</v>
      </c>
      <c r="C79" s="204">
        <v>0</v>
      </c>
      <c r="D79" s="204">
        <v>0</v>
      </c>
      <c r="E79" s="121"/>
      <c r="F79" s="204">
        <v>0</v>
      </c>
      <c r="G79" s="87"/>
    </row>
    <row r="80" spans="1:7" x14ac:dyDescent="0.4">
      <c r="A80" s="87" t="s">
        <v>540</v>
      </c>
      <c r="B80" s="108" t="s">
        <v>275</v>
      </c>
      <c r="C80" s="204">
        <v>0</v>
      </c>
      <c r="D80" s="204">
        <v>0</v>
      </c>
      <c r="E80" s="121"/>
      <c r="F80" s="204">
        <v>0</v>
      </c>
      <c r="G80" s="87"/>
    </row>
    <row r="81" spans="1:7" x14ac:dyDescent="0.4">
      <c r="A81" s="87" t="s">
        <v>541</v>
      </c>
      <c r="B81" s="108" t="s">
        <v>12</v>
      </c>
      <c r="C81" s="204">
        <v>0</v>
      </c>
      <c r="D81" s="204">
        <v>0</v>
      </c>
      <c r="E81" s="121"/>
      <c r="F81" s="204">
        <v>0</v>
      </c>
      <c r="G81" s="87"/>
    </row>
    <row r="82" spans="1:7" x14ac:dyDescent="0.4">
      <c r="A82" s="87" t="s">
        <v>542</v>
      </c>
      <c r="B82" s="108" t="s">
        <v>278</v>
      </c>
      <c r="C82" s="204">
        <v>0</v>
      </c>
      <c r="D82" s="204">
        <v>0</v>
      </c>
      <c r="E82" s="121"/>
      <c r="F82" s="204">
        <v>0</v>
      </c>
      <c r="G82" s="87"/>
    </row>
    <row r="83" spans="1:7" x14ac:dyDescent="0.4">
      <c r="A83" s="87" t="s">
        <v>543</v>
      </c>
      <c r="B83" s="108" t="s">
        <v>280</v>
      </c>
      <c r="C83" s="204">
        <v>0</v>
      </c>
      <c r="D83" s="204">
        <v>0</v>
      </c>
      <c r="E83" s="121"/>
      <c r="F83" s="204">
        <v>0</v>
      </c>
      <c r="G83" s="87"/>
    </row>
    <row r="84" spans="1:7" x14ac:dyDescent="0.4">
      <c r="A84" s="87" t="s">
        <v>544</v>
      </c>
      <c r="B84" s="108" t="s">
        <v>282</v>
      </c>
      <c r="C84" s="204">
        <v>0</v>
      </c>
      <c r="D84" s="204">
        <v>0</v>
      </c>
      <c r="E84" s="121"/>
      <c r="F84" s="204">
        <v>0</v>
      </c>
      <c r="G84" s="87"/>
    </row>
    <row r="85" spans="1:7" x14ac:dyDescent="0.4">
      <c r="A85" s="87" t="s">
        <v>545</v>
      </c>
      <c r="B85" s="108" t="s">
        <v>284</v>
      </c>
      <c r="C85" s="204">
        <v>0</v>
      </c>
      <c r="D85" s="204">
        <v>0</v>
      </c>
      <c r="E85" s="121"/>
      <c r="F85" s="204">
        <v>0</v>
      </c>
      <c r="G85" s="87"/>
    </row>
    <row r="86" spans="1:7" x14ac:dyDescent="0.4">
      <c r="A86" s="87" t="s">
        <v>546</v>
      </c>
      <c r="B86" s="108" t="s">
        <v>286</v>
      </c>
      <c r="C86" s="204">
        <v>0</v>
      </c>
      <c r="D86" s="204">
        <v>0</v>
      </c>
      <c r="E86" s="121"/>
      <c r="F86" s="204">
        <v>0</v>
      </c>
      <c r="G86" s="87"/>
    </row>
    <row r="87" spans="1:7" x14ac:dyDescent="0.4">
      <c r="A87" s="87" t="s">
        <v>547</v>
      </c>
      <c r="B87" s="108" t="s">
        <v>97</v>
      </c>
      <c r="C87" s="204">
        <v>0</v>
      </c>
      <c r="D87" s="204">
        <v>0</v>
      </c>
      <c r="E87" s="121"/>
      <c r="F87" s="204">
        <v>0</v>
      </c>
      <c r="G87" s="87"/>
    </row>
    <row r="88" spans="1:7" outlineLevel="1" x14ac:dyDescent="0.4">
      <c r="A88" s="87" t="s">
        <v>548</v>
      </c>
      <c r="B88" s="104" t="s">
        <v>101</v>
      </c>
      <c r="C88" s="121"/>
      <c r="D88" s="121"/>
      <c r="E88" s="121"/>
      <c r="F88" s="121"/>
      <c r="G88" s="87"/>
    </row>
    <row r="89" spans="1:7" outlineLevel="1" x14ac:dyDescent="0.4">
      <c r="A89" s="87" t="s">
        <v>549</v>
      </c>
      <c r="B89" s="104" t="s">
        <v>101</v>
      </c>
      <c r="C89" s="121"/>
      <c r="D89" s="121"/>
      <c r="E89" s="121"/>
      <c r="F89" s="121"/>
      <c r="G89" s="87"/>
    </row>
    <row r="90" spans="1:7" outlineLevel="1" x14ac:dyDescent="0.4">
      <c r="A90" s="87" t="s">
        <v>550</v>
      </c>
      <c r="B90" s="104" t="s">
        <v>101</v>
      </c>
      <c r="C90" s="121"/>
      <c r="D90" s="121"/>
      <c r="E90" s="121"/>
      <c r="F90" s="121"/>
      <c r="G90" s="87"/>
    </row>
    <row r="91" spans="1:7" outlineLevel="1" x14ac:dyDescent="0.4">
      <c r="A91" s="87" t="s">
        <v>551</v>
      </c>
      <c r="B91" s="104" t="s">
        <v>101</v>
      </c>
      <c r="C91" s="121"/>
      <c r="D91" s="121"/>
      <c r="E91" s="121"/>
      <c r="F91" s="121"/>
      <c r="G91" s="87"/>
    </row>
    <row r="92" spans="1:7" outlineLevel="1" x14ac:dyDescent="0.4">
      <c r="A92" s="87" t="s">
        <v>552</v>
      </c>
      <c r="B92" s="104" t="s">
        <v>101</v>
      </c>
      <c r="C92" s="121"/>
      <c r="D92" s="121"/>
      <c r="E92" s="121"/>
      <c r="F92" s="121"/>
      <c r="G92" s="87"/>
    </row>
    <row r="93" spans="1:7" outlineLevel="1" x14ac:dyDescent="0.4">
      <c r="A93" s="87" t="s">
        <v>553</v>
      </c>
      <c r="B93" s="104" t="s">
        <v>101</v>
      </c>
      <c r="C93" s="121"/>
      <c r="D93" s="121"/>
      <c r="E93" s="121"/>
      <c r="F93" s="121"/>
      <c r="G93" s="87"/>
    </row>
    <row r="94" spans="1:7" outlineLevel="1" x14ac:dyDescent="0.4">
      <c r="A94" s="87" t="s">
        <v>554</v>
      </c>
      <c r="B94" s="104" t="s">
        <v>101</v>
      </c>
      <c r="C94" s="121"/>
      <c r="D94" s="121"/>
      <c r="E94" s="121"/>
      <c r="F94" s="121"/>
      <c r="G94" s="87"/>
    </row>
    <row r="95" spans="1:7" outlineLevel="1" x14ac:dyDescent="0.4">
      <c r="A95" s="87" t="s">
        <v>555</v>
      </c>
      <c r="B95" s="104" t="s">
        <v>101</v>
      </c>
      <c r="C95" s="121"/>
      <c r="D95" s="121"/>
      <c r="E95" s="121"/>
      <c r="F95" s="121"/>
      <c r="G95" s="87"/>
    </row>
    <row r="96" spans="1:7" outlineLevel="1" x14ac:dyDescent="0.4">
      <c r="A96" s="87" t="s">
        <v>556</v>
      </c>
      <c r="B96" s="104" t="s">
        <v>101</v>
      </c>
      <c r="C96" s="121"/>
      <c r="D96" s="121"/>
      <c r="E96" s="121"/>
      <c r="F96" s="121"/>
      <c r="G96" s="87"/>
    </row>
    <row r="97" spans="1:7" outlineLevel="1" x14ac:dyDescent="0.4">
      <c r="A97" s="87" t="s">
        <v>557</v>
      </c>
      <c r="B97" s="104" t="s">
        <v>101</v>
      </c>
      <c r="C97" s="121"/>
      <c r="D97" s="121"/>
      <c r="E97" s="121"/>
      <c r="F97" s="121"/>
      <c r="G97" s="87"/>
    </row>
    <row r="98" spans="1:7" ht="15" customHeight="1" x14ac:dyDescent="0.4">
      <c r="A98" s="98"/>
      <c r="B98" s="131" t="s">
        <v>986</v>
      </c>
      <c r="C98" s="98" t="s">
        <v>466</v>
      </c>
      <c r="D98" s="98" t="s">
        <v>467</v>
      </c>
      <c r="E98" s="105"/>
      <c r="F98" s="100" t="s">
        <v>434</v>
      </c>
      <c r="G98" s="100"/>
    </row>
    <row r="99" spans="1:7" x14ac:dyDescent="0.4">
      <c r="A99" s="87" t="s">
        <v>558</v>
      </c>
      <c r="B99" s="181" t="s">
        <v>1425</v>
      </c>
      <c r="C99" s="121">
        <v>0.31375157631307987</v>
      </c>
      <c r="D99" s="121">
        <v>0</v>
      </c>
      <c r="E99" s="121"/>
      <c r="F99" s="121">
        <f>+C99</f>
        <v>0.31375157631307987</v>
      </c>
      <c r="G99" s="87"/>
    </row>
    <row r="100" spans="1:7" x14ac:dyDescent="0.4">
      <c r="A100" s="87" t="s">
        <v>560</v>
      </c>
      <c r="B100" s="181" t="s">
        <v>1426</v>
      </c>
      <c r="C100" s="166">
        <v>0.17306437177249168</v>
      </c>
      <c r="D100" s="166">
        <v>0</v>
      </c>
      <c r="E100" s="121"/>
      <c r="F100" s="166">
        <f t="shared" ref="F100:F105" si="1">+C100</f>
        <v>0.17306437177249168</v>
      </c>
      <c r="G100" s="87"/>
    </row>
    <row r="101" spans="1:7" x14ac:dyDescent="0.4">
      <c r="A101" s="87" t="s">
        <v>561</v>
      </c>
      <c r="B101" s="181" t="s">
        <v>1427</v>
      </c>
      <c r="C101" s="166">
        <v>0.37068552936489357</v>
      </c>
      <c r="D101" s="166">
        <v>0</v>
      </c>
      <c r="E101" s="121"/>
      <c r="F101" s="166">
        <f t="shared" si="1"/>
        <v>0.37068552936489357</v>
      </c>
      <c r="G101" s="87"/>
    </row>
    <row r="102" spans="1:7" x14ac:dyDescent="0.4">
      <c r="A102" s="87" t="s">
        <v>562</v>
      </c>
      <c r="B102" s="181" t="s">
        <v>1428</v>
      </c>
      <c r="C102" s="166">
        <v>4.5970657939531763E-2</v>
      </c>
      <c r="D102" s="166">
        <v>0</v>
      </c>
      <c r="E102" s="121"/>
      <c r="F102" s="166">
        <f t="shared" si="1"/>
        <v>4.5970657939531763E-2</v>
      </c>
      <c r="G102" s="87"/>
    </row>
    <row r="103" spans="1:7" x14ac:dyDescent="0.4">
      <c r="A103" s="87" t="s">
        <v>563</v>
      </c>
      <c r="B103" s="181" t="s">
        <v>1429</v>
      </c>
      <c r="C103" s="166">
        <v>6.1313489030374257E-2</v>
      </c>
      <c r="D103" s="166">
        <v>0</v>
      </c>
      <c r="E103" s="121"/>
      <c r="F103" s="166">
        <f t="shared" si="1"/>
        <v>6.1313489030374257E-2</v>
      </c>
      <c r="G103" s="87"/>
    </row>
    <row r="104" spans="1:7" x14ac:dyDescent="0.4">
      <c r="A104" s="87" t="s">
        <v>564</v>
      </c>
      <c r="B104" s="181" t="s">
        <v>1430</v>
      </c>
      <c r="C104" s="166">
        <v>2.3351505441078734E-2</v>
      </c>
      <c r="D104" s="166">
        <v>0</v>
      </c>
      <c r="E104" s="121"/>
      <c r="F104" s="166">
        <f t="shared" si="1"/>
        <v>2.3351505441078734E-2</v>
      </c>
      <c r="G104" s="87"/>
    </row>
    <row r="105" spans="1:7" x14ac:dyDescent="0.4">
      <c r="A105" s="87" t="s">
        <v>565</v>
      </c>
      <c r="B105" s="181" t="s">
        <v>1431</v>
      </c>
      <c r="C105" s="166">
        <v>1.1862870138561457E-2</v>
      </c>
      <c r="D105" s="166">
        <v>0</v>
      </c>
      <c r="E105" s="121"/>
      <c r="F105" s="166">
        <f t="shared" si="1"/>
        <v>1.1862870138561457E-2</v>
      </c>
      <c r="G105" s="87"/>
    </row>
    <row r="106" spans="1:7" x14ac:dyDescent="0.4">
      <c r="A106" s="87" t="s">
        <v>566</v>
      </c>
      <c r="B106" s="108" t="s">
        <v>559</v>
      </c>
      <c r="C106" s="121" t="s">
        <v>34</v>
      </c>
      <c r="D106" s="121" t="s">
        <v>34</v>
      </c>
      <c r="E106" s="121"/>
      <c r="F106" s="121" t="s">
        <v>34</v>
      </c>
      <c r="G106" s="87"/>
    </row>
    <row r="107" spans="1:7" x14ac:dyDescent="0.4">
      <c r="A107" s="87" t="s">
        <v>567</v>
      </c>
      <c r="B107" s="108" t="s">
        <v>559</v>
      </c>
      <c r="C107" s="121" t="s">
        <v>34</v>
      </c>
      <c r="D107" s="121" t="s">
        <v>34</v>
      </c>
      <c r="E107" s="121"/>
      <c r="F107" s="121" t="s">
        <v>34</v>
      </c>
      <c r="G107" s="87"/>
    </row>
    <row r="108" spans="1:7" x14ac:dyDescent="0.4">
      <c r="A108" s="87" t="s">
        <v>568</v>
      </c>
      <c r="B108" s="108" t="s">
        <v>559</v>
      </c>
      <c r="C108" s="121" t="s">
        <v>34</v>
      </c>
      <c r="D108" s="121" t="s">
        <v>34</v>
      </c>
      <c r="E108" s="121"/>
      <c r="F108" s="121" t="s">
        <v>34</v>
      </c>
      <c r="G108" s="87"/>
    </row>
    <row r="109" spans="1:7" x14ac:dyDescent="0.4">
      <c r="A109" s="87" t="s">
        <v>569</v>
      </c>
      <c r="B109" s="108" t="s">
        <v>559</v>
      </c>
      <c r="C109" s="121" t="s">
        <v>34</v>
      </c>
      <c r="D109" s="121" t="s">
        <v>34</v>
      </c>
      <c r="E109" s="121"/>
      <c r="F109" s="121" t="s">
        <v>34</v>
      </c>
      <c r="G109" s="87"/>
    </row>
    <row r="110" spans="1:7" x14ac:dyDescent="0.4">
      <c r="A110" s="87" t="s">
        <v>570</v>
      </c>
      <c r="B110" s="108" t="s">
        <v>559</v>
      </c>
      <c r="C110" s="121" t="s">
        <v>34</v>
      </c>
      <c r="D110" s="121" t="s">
        <v>34</v>
      </c>
      <c r="E110" s="121"/>
      <c r="F110" s="121" t="s">
        <v>34</v>
      </c>
      <c r="G110" s="87"/>
    </row>
    <row r="111" spans="1:7" x14ac:dyDescent="0.4">
      <c r="A111" s="87" t="s">
        <v>571</v>
      </c>
      <c r="B111" s="108" t="s">
        <v>559</v>
      </c>
      <c r="C111" s="121" t="s">
        <v>34</v>
      </c>
      <c r="D111" s="121" t="s">
        <v>34</v>
      </c>
      <c r="E111" s="121"/>
      <c r="F111" s="121" t="s">
        <v>34</v>
      </c>
      <c r="G111" s="87"/>
    </row>
    <row r="112" spans="1:7" x14ac:dyDescent="0.4">
      <c r="A112" s="87" t="s">
        <v>572</v>
      </c>
      <c r="B112" s="108" t="s">
        <v>559</v>
      </c>
      <c r="C112" s="121" t="s">
        <v>34</v>
      </c>
      <c r="D112" s="121" t="s">
        <v>34</v>
      </c>
      <c r="E112" s="121"/>
      <c r="F112" s="121" t="s">
        <v>34</v>
      </c>
      <c r="G112" s="87"/>
    </row>
    <row r="113" spans="1:7" x14ac:dyDescent="0.4">
      <c r="A113" s="87" t="s">
        <v>573</v>
      </c>
      <c r="B113" s="108" t="s">
        <v>559</v>
      </c>
      <c r="C113" s="121" t="s">
        <v>34</v>
      </c>
      <c r="D113" s="121" t="s">
        <v>34</v>
      </c>
      <c r="E113" s="121"/>
      <c r="F113" s="121" t="s">
        <v>34</v>
      </c>
      <c r="G113" s="87"/>
    </row>
    <row r="114" spans="1:7" x14ac:dyDescent="0.4">
      <c r="A114" s="87" t="s">
        <v>574</v>
      </c>
      <c r="B114" s="108" t="s">
        <v>559</v>
      </c>
      <c r="C114" s="121" t="s">
        <v>34</v>
      </c>
      <c r="D114" s="121" t="s">
        <v>34</v>
      </c>
      <c r="E114" s="121"/>
      <c r="F114" s="121" t="s">
        <v>34</v>
      </c>
      <c r="G114" s="87"/>
    </row>
    <row r="115" spans="1:7" x14ac:dyDescent="0.4">
      <c r="A115" s="87" t="s">
        <v>575</v>
      </c>
      <c r="B115" s="108" t="s">
        <v>559</v>
      </c>
      <c r="C115" s="121" t="s">
        <v>34</v>
      </c>
      <c r="D115" s="121" t="s">
        <v>34</v>
      </c>
      <c r="E115" s="121"/>
      <c r="F115" s="121" t="s">
        <v>34</v>
      </c>
      <c r="G115" s="87"/>
    </row>
    <row r="116" spans="1:7" x14ac:dyDescent="0.4">
      <c r="A116" s="87" t="s">
        <v>576</v>
      </c>
      <c r="B116" s="108" t="s">
        <v>559</v>
      </c>
      <c r="C116" s="121" t="s">
        <v>34</v>
      </c>
      <c r="D116" s="121" t="s">
        <v>34</v>
      </c>
      <c r="E116" s="121"/>
      <c r="F116" s="121" t="s">
        <v>34</v>
      </c>
      <c r="G116" s="87"/>
    </row>
    <row r="117" spans="1:7" x14ac:dyDescent="0.4">
      <c r="A117" s="87" t="s">
        <v>577</v>
      </c>
      <c r="B117" s="108" t="s">
        <v>559</v>
      </c>
      <c r="C117" s="121" t="s">
        <v>34</v>
      </c>
      <c r="D117" s="121" t="s">
        <v>34</v>
      </c>
      <c r="E117" s="121"/>
      <c r="F117" s="121" t="s">
        <v>34</v>
      </c>
      <c r="G117" s="87"/>
    </row>
    <row r="118" spans="1:7" x14ac:dyDescent="0.4">
      <c r="A118" s="87" t="s">
        <v>578</v>
      </c>
      <c r="B118" s="108" t="s">
        <v>559</v>
      </c>
      <c r="C118" s="121" t="s">
        <v>34</v>
      </c>
      <c r="D118" s="121" t="s">
        <v>34</v>
      </c>
      <c r="E118" s="121"/>
      <c r="F118" s="121" t="s">
        <v>34</v>
      </c>
      <c r="G118" s="87"/>
    </row>
    <row r="119" spans="1:7" x14ac:dyDescent="0.4">
      <c r="A119" s="87" t="s">
        <v>579</v>
      </c>
      <c r="B119" s="108" t="s">
        <v>559</v>
      </c>
      <c r="C119" s="121" t="s">
        <v>34</v>
      </c>
      <c r="D119" s="121" t="s">
        <v>34</v>
      </c>
      <c r="E119" s="121"/>
      <c r="F119" s="121" t="s">
        <v>34</v>
      </c>
      <c r="G119" s="87"/>
    </row>
    <row r="120" spans="1:7" x14ac:dyDescent="0.4">
      <c r="A120" s="87" t="s">
        <v>580</v>
      </c>
      <c r="B120" s="108" t="s">
        <v>559</v>
      </c>
      <c r="C120" s="121" t="s">
        <v>34</v>
      </c>
      <c r="D120" s="121" t="s">
        <v>34</v>
      </c>
      <c r="E120" s="121"/>
      <c r="F120" s="121" t="s">
        <v>34</v>
      </c>
      <c r="G120" s="87"/>
    </row>
    <row r="121" spans="1:7" x14ac:dyDescent="0.4">
      <c r="A121" s="87" t="s">
        <v>581</v>
      </c>
      <c r="B121" s="108" t="s">
        <v>559</v>
      </c>
      <c r="C121" s="121" t="s">
        <v>34</v>
      </c>
      <c r="D121" s="121" t="s">
        <v>34</v>
      </c>
      <c r="E121" s="121"/>
      <c r="F121" s="121" t="s">
        <v>34</v>
      </c>
      <c r="G121" s="87"/>
    </row>
    <row r="122" spans="1:7" x14ac:dyDescent="0.4">
      <c r="A122" s="87" t="s">
        <v>582</v>
      </c>
      <c r="B122" s="108" t="s">
        <v>559</v>
      </c>
      <c r="C122" s="121" t="s">
        <v>34</v>
      </c>
      <c r="D122" s="121" t="s">
        <v>34</v>
      </c>
      <c r="E122" s="121"/>
      <c r="F122" s="121" t="s">
        <v>34</v>
      </c>
      <c r="G122" s="87"/>
    </row>
    <row r="123" spans="1:7" x14ac:dyDescent="0.4">
      <c r="A123" s="87" t="s">
        <v>583</v>
      </c>
      <c r="B123" s="108" t="s">
        <v>559</v>
      </c>
      <c r="C123" s="121" t="s">
        <v>34</v>
      </c>
      <c r="D123" s="121" t="s">
        <v>34</v>
      </c>
      <c r="E123" s="121"/>
      <c r="F123" s="121" t="s">
        <v>34</v>
      </c>
      <c r="G123" s="87"/>
    </row>
    <row r="124" spans="1:7" x14ac:dyDescent="0.4">
      <c r="A124" s="87" t="s">
        <v>584</v>
      </c>
      <c r="B124" s="108" t="s">
        <v>559</v>
      </c>
      <c r="C124" s="121" t="s">
        <v>34</v>
      </c>
      <c r="D124" s="121" t="s">
        <v>34</v>
      </c>
      <c r="E124" s="121"/>
      <c r="F124" s="121" t="s">
        <v>34</v>
      </c>
      <c r="G124" s="87"/>
    </row>
    <row r="125" spans="1:7" x14ac:dyDescent="0.4">
      <c r="A125" s="87" t="s">
        <v>585</v>
      </c>
      <c r="B125" s="108" t="s">
        <v>559</v>
      </c>
      <c r="C125" s="121" t="s">
        <v>34</v>
      </c>
      <c r="D125" s="121" t="s">
        <v>34</v>
      </c>
      <c r="E125" s="121"/>
      <c r="F125" s="121" t="s">
        <v>34</v>
      </c>
      <c r="G125" s="87"/>
    </row>
    <row r="126" spans="1:7" x14ac:dyDescent="0.4">
      <c r="A126" s="87" t="s">
        <v>586</v>
      </c>
      <c r="B126" s="108" t="s">
        <v>559</v>
      </c>
      <c r="C126" s="121" t="s">
        <v>34</v>
      </c>
      <c r="D126" s="121" t="s">
        <v>34</v>
      </c>
      <c r="E126" s="121"/>
      <c r="F126" s="121" t="s">
        <v>34</v>
      </c>
      <c r="G126" s="87"/>
    </row>
    <row r="127" spans="1:7" x14ac:dyDescent="0.4">
      <c r="A127" s="87" t="s">
        <v>587</v>
      </c>
      <c r="B127" s="108" t="s">
        <v>559</v>
      </c>
      <c r="C127" s="121" t="s">
        <v>34</v>
      </c>
      <c r="D127" s="121" t="s">
        <v>34</v>
      </c>
      <c r="E127" s="121"/>
      <c r="F127" s="121" t="s">
        <v>34</v>
      </c>
      <c r="G127" s="87"/>
    </row>
    <row r="128" spans="1:7" x14ac:dyDescent="0.4">
      <c r="A128" s="87" t="s">
        <v>588</v>
      </c>
      <c r="B128" s="108" t="s">
        <v>559</v>
      </c>
      <c r="C128" s="121" t="s">
        <v>34</v>
      </c>
      <c r="D128" s="121" t="s">
        <v>34</v>
      </c>
      <c r="E128" s="121"/>
      <c r="F128" s="121" t="s">
        <v>34</v>
      </c>
      <c r="G128" s="87"/>
    </row>
    <row r="129" spans="1:7" x14ac:dyDescent="0.4">
      <c r="A129" s="87" t="s">
        <v>589</v>
      </c>
      <c r="B129" s="108" t="s">
        <v>559</v>
      </c>
      <c r="C129" s="121" t="s">
        <v>34</v>
      </c>
      <c r="D129" s="121" t="s">
        <v>34</v>
      </c>
      <c r="E129" s="121"/>
      <c r="F129" s="121" t="s">
        <v>34</v>
      </c>
      <c r="G129" s="87"/>
    </row>
    <row r="130" spans="1:7" x14ac:dyDescent="0.4">
      <c r="A130" s="87" t="s">
        <v>949</v>
      </c>
      <c r="B130" s="108" t="s">
        <v>559</v>
      </c>
      <c r="C130" s="121" t="s">
        <v>34</v>
      </c>
      <c r="D130" s="121" t="s">
        <v>34</v>
      </c>
      <c r="E130" s="121"/>
      <c r="F130" s="121" t="s">
        <v>34</v>
      </c>
      <c r="G130" s="87"/>
    </row>
    <row r="131" spans="1:7" x14ac:dyDescent="0.4">
      <c r="A131" s="87" t="s">
        <v>950</v>
      </c>
      <c r="B131" s="108" t="s">
        <v>559</v>
      </c>
      <c r="C131" s="121" t="s">
        <v>34</v>
      </c>
      <c r="D131" s="121" t="s">
        <v>34</v>
      </c>
      <c r="E131" s="121"/>
      <c r="F131" s="121" t="s">
        <v>34</v>
      </c>
      <c r="G131" s="87"/>
    </row>
    <row r="132" spans="1:7" x14ac:dyDescent="0.4">
      <c r="A132" s="87" t="s">
        <v>951</v>
      </c>
      <c r="B132" s="108" t="s">
        <v>559</v>
      </c>
      <c r="C132" s="121" t="s">
        <v>34</v>
      </c>
      <c r="D132" s="121" t="s">
        <v>34</v>
      </c>
      <c r="E132" s="121"/>
      <c r="F132" s="121" t="s">
        <v>34</v>
      </c>
      <c r="G132" s="87"/>
    </row>
    <row r="133" spans="1:7" x14ac:dyDescent="0.4">
      <c r="A133" s="87" t="s">
        <v>952</v>
      </c>
      <c r="B133" s="108" t="s">
        <v>559</v>
      </c>
      <c r="C133" s="121" t="s">
        <v>34</v>
      </c>
      <c r="D133" s="121" t="s">
        <v>34</v>
      </c>
      <c r="E133" s="121"/>
      <c r="F133" s="121" t="s">
        <v>34</v>
      </c>
      <c r="G133" s="87"/>
    </row>
    <row r="134" spans="1:7" x14ac:dyDescent="0.4">
      <c r="A134" s="87" t="s">
        <v>953</v>
      </c>
      <c r="B134" s="108" t="s">
        <v>559</v>
      </c>
      <c r="C134" s="121" t="s">
        <v>34</v>
      </c>
      <c r="D134" s="121" t="s">
        <v>34</v>
      </c>
      <c r="E134" s="121"/>
      <c r="F134" s="121" t="s">
        <v>34</v>
      </c>
      <c r="G134" s="87"/>
    </row>
    <row r="135" spans="1:7" x14ac:dyDescent="0.4">
      <c r="A135" s="87" t="s">
        <v>954</v>
      </c>
      <c r="B135" s="108" t="s">
        <v>559</v>
      </c>
      <c r="C135" s="121" t="s">
        <v>34</v>
      </c>
      <c r="D135" s="121" t="s">
        <v>34</v>
      </c>
      <c r="E135" s="121"/>
      <c r="F135" s="121" t="s">
        <v>34</v>
      </c>
      <c r="G135" s="87"/>
    </row>
    <row r="136" spans="1:7" x14ac:dyDescent="0.4">
      <c r="A136" s="87" t="s">
        <v>955</v>
      </c>
      <c r="B136" s="108" t="s">
        <v>559</v>
      </c>
      <c r="C136" s="121" t="s">
        <v>34</v>
      </c>
      <c r="D136" s="121" t="s">
        <v>34</v>
      </c>
      <c r="E136" s="121"/>
      <c r="F136" s="121" t="s">
        <v>34</v>
      </c>
      <c r="G136" s="87"/>
    </row>
    <row r="137" spans="1:7" x14ac:dyDescent="0.4">
      <c r="A137" s="87" t="s">
        <v>956</v>
      </c>
      <c r="B137" s="108" t="s">
        <v>559</v>
      </c>
      <c r="C137" s="121" t="s">
        <v>34</v>
      </c>
      <c r="D137" s="121" t="s">
        <v>34</v>
      </c>
      <c r="E137" s="121"/>
      <c r="F137" s="121" t="s">
        <v>34</v>
      </c>
      <c r="G137" s="87"/>
    </row>
    <row r="138" spans="1:7" x14ac:dyDescent="0.4">
      <c r="A138" s="87" t="s">
        <v>957</v>
      </c>
      <c r="B138" s="108" t="s">
        <v>559</v>
      </c>
      <c r="C138" s="121" t="s">
        <v>34</v>
      </c>
      <c r="D138" s="121" t="s">
        <v>34</v>
      </c>
      <c r="E138" s="121"/>
      <c r="F138" s="121" t="s">
        <v>34</v>
      </c>
      <c r="G138" s="87"/>
    </row>
    <row r="139" spans="1:7" x14ac:dyDescent="0.4">
      <c r="A139" s="87" t="s">
        <v>958</v>
      </c>
      <c r="B139" s="108" t="s">
        <v>559</v>
      </c>
      <c r="C139" s="121" t="s">
        <v>34</v>
      </c>
      <c r="D139" s="121" t="s">
        <v>34</v>
      </c>
      <c r="E139" s="121"/>
      <c r="F139" s="121" t="s">
        <v>34</v>
      </c>
      <c r="G139" s="87"/>
    </row>
    <row r="140" spans="1:7" x14ac:dyDescent="0.4">
      <c r="A140" s="87" t="s">
        <v>959</v>
      </c>
      <c r="B140" s="108" t="s">
        <v>559</v>
      </c>
      <c r="C140" s="121" t="s">
        <v>34</v>
      </c>
      <c r="D140" s="121" t="s">
        <v>34</v>
      </c>
      <c r="E140" s="121"/>
      <c r="F140" s="121" t="s">
        <v>34</v>
      </c>
      <c r="G140" s="87"/>
    </row>
    <row r="141" spans="1:7" x14ac:dyDescent="0.4">
      <c r="A141" s="87" t="s">
        <v>960</v>
      </c>
      <c r="B141" s="108" t="s">
        <v>559</v>
      </c>
      <c r="C141" s="121" t="s">
        <v>34</v>
      </c>
      <c r="D141" s="121" t="s">
        <v>34</v>
      </c>
      <c r="E141" s="121"/>
      <c r="F141" s="121" t="s">
        <v>34</v>
      </c>
      <c r="G141" s="87"/>
    </row>
    <row r="142" spans="1:7" x14ac:dyDescent="0.4">
      <c r="A142" s="87" t="s">
        <v>961</v>
      </c>
      <c r="B142" s="108" t="s">
        <v>559</v>
      </c>
      <c r="C142" s="121" t="s">
        <v>34</v>
      </c>
      <c r="D142" s="121" t="s">
        <v>34</v>
      </c>
      <c r="E142" s="121"/>
      <c r="F142" s="121" t="s">
        <v>34</v>
      </c>
      <c r="G142" s="87"/>
    </row>
    <row r="143" spans="1:7" x14ac:dyDescent="0.4">
      <c r="A143" s="87" t="s">
        <v>962</v>
      </c>
      <c r="B143" s="108" t="s">
        <v>559</v>
      </c>
      <c r="C143" s="121" t="s">
        <v>34</v>
      </c>
      <c r="D143" s="121" t="s">
        <v>34</v>
      </c>
      <c r="E143" s="121"/>
      <c r="F143" s="121" t="s">
        <v>34</v>
      </c>
      <c r="G143" s="87"/>
    </row>
    <row r="144" spans="1:7" x14ac:dyDescent="0.4">
      <c r="A144" s="87" t="s">
        <v>963</v>
      </c>
      <c r="B144" s="108" t="s">
        <v>559</v>
      </c>
      <c r="C144" s="121" t="s">
        <v>34</v>
      </c>
      <c r="D144" s="121" t="s">
        <v>34</v>
      </c>
      <c r="E144" s="121"/>
      <c r="F144" s="121" t="s">
        <v>34</v>
      </c>
      <c r="G144" s="87"/>
    </row>
    <row r="145" spans="1:7" x14ac:dyDescent="0.4">
      <c r="A145" s="87" t="s">
        <v>964</v>
      </c>
      <c r="B145" s="108" t="s">
        <v>559</v>
      </c>
      <c r="C145" s="121" t="s">
        <v>34</v>
      </c>
      <c r="D145" s="121" t="s">
        <v>34</v>
      </c>
      <c r="E145" s="121"/>
      <c r="F145" s="121" t="s">
        <v>34</v>
      </c>
      <c r="G145" s="87"/>
    </row>
    <row r="146" spans="1:7" x14ac:dyDescent="0.4">
      <c r="A146" s="87" t="s">
        <v>965</v>
      </c>
      <c r="B146" s="108" t="s">
        <v>559</v>
      </c>
      <c r="C146" s="121" t="s">
        <v>34</v>
      </c>
      <c r="D146" s="121" t="s">
        <v>34</v>
      </c>
      <c r="E146" s="121"/>
      <c r="F146" s="121" t="s">
        <v>34</v>
      </c>
      <c r="G146" s="87"/>
    </row>
    <row r="147" spans="1:7" x14ac:dyDescent="0.4">
      <c r="A147" s="87" t="s">
        <v>966</v>
      </c>
      <c r="B147" s="108" t="s">
        <v>559</v>
      </c>
      <c r="C147" s="121" t="s">
        <v>34</v>
      </c>
      <c r="D147" s="121" t="s">
        <v>34</v>
      </c>
      <c r="E147" s="121"/>
      <c r="F147" s="121" t="s">
        <v>34</v>
      </c>
      <c r="G147" s="87"/>
    </row>
    <row r="148" spans="1:7" x14ac:dyDescent="0.4">
      <c r="A148" s="87" t="s">
        <v>967</v>
      </c>
      <c r="B148" s="108" t="s">
        <v>559</v>
      </c>
      <c r="C148" s="121" t="s">
        <v>34</v>
      </c>
      <c r="D148" s="121" t="s">
        <v>34</v>
      </c>
      <c r="E148" s="121"/>
      <c r="F148" s="121" t="s">
        <v>34</v>
      </c>
      <c r="G148" s="87"/>
    </row>
    <row r="149" spans="1:7" ht="15" customHeight="1" x14ac:dyDescent="0.4">
      <c r="A149" s="98"/>
      <c r="B149" s="99" t="s">
        <v>590</v>
      </c>
      <c r="C149" s="98" t="s">
        <v>466</v>
      </c>
      <c r="D149" s="98" t="s">
        <v>467</v>
      </c>
      <c r="E149" s="105"/>
      <c r="F149" s="100" t="s">
        <v>434</v>
      </c>
      <c r="G149" s="100"/>
    </row>
    <row r="150" spans="1:7" x14ac:dyDescent="0.4">
      <c r="A150" s="87" t="s">
        <v>591</v>
      </c>
      <c r="B150" s="87" t="s">
        <v>592</v>
      </c>
      <c r="C150" s="121">
        <v>9.3077242703971767E-3</v>
      </c>
      <c r="D150" s="121">
        <v>0</v>
      </c>
      <c r="E150" s="122"/>
      <c r="F150" s="166">
        <f>+C150</f>
        <v>9.3077242703971767E-3</v>
      </c>
    </row>
    <row r="151" spans="1:7" x14ac:dyDescent="0.4">
      <c r="A151" s="87" t="s">
        <v>593</v>
      </c>
      <c r="B151" s="87" t="s">
        <v>594</v>
      </c>
      <c r="C151" s="121">
        <v>0.99069227572960283</v>
      </c>
      <c r="D151" s="121">
        <v>0</v>
      </c>
      <c r="E151" s="122"/>
      <c r="F151" s="166">
        <f>+C151</f>
        <v>0.99069227572960283</v>
      </c>
    </row>
    <row r="152" spans="1:7" x14ac:dyDescent="0.4">
      <c r="A152" s="87" t="s">
        <v>595</v>
      </c>
      <c r="B152" s="87" t="s">
        <v>97</v>
      </c>
      <c r="C152" s="121">
        <v>0</v>
      </c>
      <c r="D152" s="121">
        <v>0</v>
      </c>
      <c r="E152" s="122"/>
      <c r="F152" s="166">
        <v>0</v>
      </c>
    </row>
    <row r="153" spans="1:7" outlineLevel="1" x14ac:dyDescent="0.4">
      <c r="A153" s="87" t="s">
        <v>596</v>
      </c>
      <c r="C153" s="121"/>
      <c r="D153" s="121"/>
      <c r="E153" s="122"/>
      <c r="F153" s="121"/>
    </row>
    <row r="154" spans="1:7" outlineLevel="1" x14ac:dyDescent="0.4">
      <c r="A154" s="87" t="s">
        <v>597</v>
      </c>
      <c r="C154" s="121"/>
      <c r="D154" s="121"/>
      <c r="E154" s="122"/>
      <c r="F154" s="121"/>
    </row>
    <row r="155" spans="1:7" outlineLevel="1" x14ac:dyDescent="0.4">
      <c r="A155" s="87" t="s">
        <v>598</v>
      </c>
      <c r="C155" s="121"/>
      <c r="D155" s="121"/>
      <c r="E155" s="122"/>
      <c r="F155" s="121"/>
    </row>
    <row r="156" spans="1:7" outlineLevel="1" x14ac:dyDescent="0.4">
      <c r="A156" s="87" t="s">
        <v>599</v>
      </c>
      <c r="C156" s="121"/>
      <c r="D156" s="121"/>
      <c r="E156" s="122"/>
      <c r="F156" s="121"/>
    </row>
    <row r="157" spans="1:7" outlineLevel="1" x14ac:dyDescent="0.4">
      <c r="A157" s="87" t="s">
        <v>600</v>
      </c>
      <c r="C157" s="121"/>
      <c r="D157" s="121"/>
      <c r="E157" s="122"/>
      <c r="F157" s="121"/>
    </row>
    <row r="158" spans="1:7" outlineLevel="1" x14ac:dyDescent="0.4">
      <c r="A158" s="87" t="s">
        <v>601</v>
      </c>
      <c r="C158" s="121"/>
      <c r="D158" s="121"/>
      <c r="E158" s="122"/>
      <c r="F158" s="121"/>
    </row>
    <row r="159" spans="1:7" ht="15" customHeight="1" x14ac:dyDescent="0.4">
      <c r="A159" s="98"/>
      <c r="B159" s="99" t="s">
        <v>602</v>
      </c>
      <c r="C159" s="98" t="s">
        <v>466</v>
      </c>
      <c r="D159" s="98" t="s">
        <v>467</v>
      </c>
      <c r="E159" s="105"/>
      <c r="F159" s="100" t="s">
        <v>434</v>
      </c>
      <c r="G159" s="100"/>
    </row>
    <row r="160" spans="1:7" x14ac:dyDescent="0.4">
      <c r="A160" s="87" t="s">
        <v>603</v>
      </c>
      <c r="B160" s="87" t="s">
        <v>604</v>
      </c>
      <c r="C160" s="121">
        <v>1.3488935285967774E-2</v>
      </c>
      <c r="D160" s="121">
        <v>0</v>
      </c>
      <c r="E160" s="122"/>
      <c r="F160" s="121">
        <v>1.505003322454564E-2</v>
      </c>
    </row>
    <row r="161" spans="1:7" x14ac:dyDescent="0.4">
      <c r="A161" s="87" t="s">
        <v>605</v>
      </c>
      <c r="B161" s="87" t="s">
        <v>606</v>
      </c>
      <c r="C161" s="166">
        <v>0.98651106471403227</v>
      </c>
      <c r="D161" s="121">
        <v>0</v>
      </c>
      <c r="E161" s="122"/>
      <c r="F161" s="121">
        <v>0.98491026946789506</v>
      </c>
    </row>
    <row r="162" spans="1:7" x14ac:dyDescent="0.4">
      <c r="A162" s="87" t="s">
        <v>607</v>
      </c>
      <c r="B162" s="87" t="s">
        <v>97</v>
      </c>
      <c r="C162" s="121">
        <v>0</v>
      </c>
      <c r="D162" s="121">
        <v>0</v>
      </c>
      <c r="E162" s="122"/>
      <c r="F162" s="121">
        <v>0</v>
      </c>
    </row>
    <row r="163" spans="1:7" outlineLevel="1" x14ac:dyDescent="0.4">
      <c r="A163" s="87" t="s">
        <v>608</v>
      </c>
      <c r="E163" s="83"/>
    </row>
    <row r="164" spans="1:7" outlineLevel="1" x14ac:dyDescent="0.4">
      <c r="A164" s="87" t="s">
        <v>609</v>
      </c>
      <c r="E164" s="83"/>
    </row>
    <row r="165" spans="1:7" outlineLevel="1" x14ac:dyDescent="0.4">
      <c r="A165" s="87" t="s">
        <v>610</v>
      </c>
      <c r="E165" s="83"/>
    </row>
    <row r="166" spans="1:7" outlineLevel="1" x14ac:dyDescent="0.4">
      <c r="A166" s="87" t="s">
        <v>611</v>
      </c>
      <c r="E166" s="83"/>
    </row>
    <row r="167" spans="1:7" outlineLevel="1" x14ac:dyDescent="0.4">
      <c r="A167" s="87" t="s">
        <v>612</v>
      </c>
      <c r="E167" s="83"/>
    </row>
    <row r="168" spans="1:7" outlineLevel="1" x14ac:dyDescent="0.4">
      <c r="A168" s="87" t="s">
        <v>613</v>
      </c>
      <c r="E168" s="83"/>
    </row>
    <row r="169" spans="1:7" ht="15" customHeight="1" x14ac:dyDescent="0.4">
      <c r="A169" s="98"/>
      <c r="B169" s="99" t="s">
        <v>614</v>
      </c>
      <c r="C169" s="98" t="s">
        <v>466</v>
      </c>
      <c r="D169" s="98" t="s">
        <v>467</v>
      </c>
      <c r="E169" s="105"/>
      <c r="F169" s="100" t="s">
        <v>434</v>
      </c>
      <c r="G169" s="100"/>
    </row>
    <row r="170" spans="1:7" x14ac:dyDescent="0.4">
      <c r="A170" s="87" t="s">
        <v>615</v>
      </c>
      <c r="B170" s="109" t="s">
        <v>616</v>
      </c>
      <c r="C170" s="121">
        <v>8.9119947333862387E-2</v>
      </c>
      <c r="D170" s="121">
        <v>0</v>
      </c>
      <c r="E170" s="122"/>
      <c r="F170" s="166">
        <f>+C170</f>
        <v>8.9119947333862387E-2</v>
      </c>
    </row>
    <row r="171" spans="1:7" x14ac:dyDescent="0.4">
      <c r="A171" s="87" t="s">
        <v>617</v>
      </c>
      <c r="B171" s="109" t="s">
        <v>618</v>
      </c>
      <c r="C171" s="166">
        <v>8.4797417010051016E-2</v>
      </c>
      <c r="D171" s="166">
        <v>0</v>
      </c>
      <c r="E171" s="122"/>
      <c r="F171" s="166">
        <f t="shared" ref="F171:F174" si="2">+C171</f>
        <v>8.4797417010051016E-2</v>
      </c>
    </row>
    <row r="172" spans="1:7" x14ac:dyDescent="0.4">
      <c r="A172" s="87" t="s">
        <v>619</v>
      </c>
      <c r="B172" s="109" t="s">
        <v>620</v>
      </c>
      <c r="C172" s="166">
        <v>8.2784526618460724E-2</v>
      </c>
      <c r="D172" s="166">
        <v>0</v>
      </c>
      <c r="E172" s="121"/>
      <c r="F172" s="166">
        <f t="shared" si="2"/>
        <v>8.2784526618460724E-2</v>
      </c>
    </row>
    <row r="173" spans="1:7" x14ac:dyDescent="0.4">
      <c r="A173" s="87" t="s">
        <v>621</v>
      </c>
      <c r="B173" s="109" t="s">
        <v>622</v>
      </c>
      <c r="C173" s="166">
        <v>0.18363766444681537</v>
      </c>
      <c r="D173" s="166">
        <v>0</v>
      </c>
      <c r="E173" s="121"/>
      <c r="F173" s="166">
        <f t="shared" si="2"/>
        <v>0.18363766444681537</v>
      </c>
    </row>
    <row r="174" spans="1:7" x14ac:dyDescent="0.4">
      <c r="A174" s="87" t="s">
        <v>623</v>
      </c>
      <c r="B174" s="109" t="s">
        <v>624</v>
      </c>
      <c r="C174" s="166">
        <v>0.55966044459081055</v>
      </c>
      <c r="D174" s="166">
        <v>0</v>
      </c>
      <c r="E174" s="121"/>
      <c r="F174" s="166">
        <f t="shared" si="2"/>
        <v>0.55966044459081055</v>
      </c>
    </row>
    <row r="175" spans="1:7" outlineLevel="1" x14ac:dyDescent="0.4">
      <c r="A175" s="87" t="s">
        <v>625</v>
      </c>
      <c r="B175" s="106"/>
      <c r="C175" s="121"/>
      <c r="D175" s="121"/>
      <c r="E175" s="121"/>
      <c r="F175" s="121"/>
    </row>
    <row r="176" spans="1:7" outlineLevel="1" x14ac:dyDescent="0.4">
      <c r="A176" s="87" t="s">
        <v>626</v>
      </c>
      <c r="B176" s="106"/>
      <c r="C176" s="121"/>
      <c r="D176" s="121"/>
      <c r="E176" s="121"/>
      <c r="F176" s="121"/>
    </row>
    <row r="177" spans="1:7" outlineLevel="1" x14ac:dyDescent="0.4">
      <c r="A177" s="87" t="s">
        <v>627</v>
      </c>
      <c r="B177" s="109"/>
      <c r="C177" s="121"/>
      <c r="D177" s="121"/>
      <c r="E177" s="121"/>
      <c r="F177" s="121"/>
    </row>
    <row r="178" spans="1:7" outlineLevel="1" x14ac:dyDescent="0.4">
      <c r="A178" s="87" t="s">
        <v>628</v>
      </c>
      <c r="B178" s="109"/>
      <c r="C178" s="121"/>
      <c r="D178" s="121"/>
      <c r="E178" s="121"/>
      <c r="F178" s="121"/>
    </row>
    <row r="179" spans="1:7" ht="15" customHeight="1" x14ac:dyDescent="0.4">
      <c r="A179" s="98"/>
      <c r="B179" s="99" t="s">
        <v>629</v>
      </c>
      <c r="C179" s="98" t="s">
        <v>466</v>
      </c>
      <c r="D179" s="98" t="s">
        <v>467</v>
      </c>
      <c r="E179" s="105"/>
      <c r="F179" s="100" t="s">
        <v>434</v>
      </c>
      <c r="G179" s="100"/>
    </row>
    <row r="180" spans="1:7" x14ac:dyDescent="0.4">
      <c r="A180" s="87" t="s">
        <v>630</v>
      </c>
      <c r="B180" s="87" t="s">
        <v>631</v>
      </c>
      <c r="C180" s="121">
        <v>0</v>
      </c>
      <c r="D180" s="121">
        <v>0</v>
      </c>
      <c r="E180" s="122"/>
      <c r="F180" s="121">
        <v>0</v>
      </c>
    </row>
    <row r="181" spans="1:7" outlineLevel="1" x14ac:dyDescent="0.4">
      <c r="A181" s="87" t="s">
        <v>632</v>
      </c>
      <c r="B181" s="110"/>
      <c r="C181" s="121"/>
      <c r="D181" s="121"/>
      <c r="E181" s="122"/>
      <c r="F181" s="121"/>
    </row>
    <row r="182" spans="1:7" outlineLevel="1" x14ac:dyDescent="0.4">
      <c r="A182" s="87" t="s">
        <v>633</v>
      </c>
      <c r="B182" s="110"/>
      <c r="C182" s="121"/>
      <c r="D182" s="121"/>
      <c r="E182" s="122"/>
      <c r="F182" s="121"/>
    </row>
    <row r="183" spans="1:7" outlineLevel="1" x14ac:dyDescent="0.4">
      <c r="A183" s="87" t="s">
        <v>634</v>
      </c>
      <c r="B183" s="110"/>
      <c r="C183" s="121"/>
      <c r="D183" s="121"/>
      <c r="E183" s="122"/>
      <c r="F183" s="121"/>
    </row>
    <row r="184" spans="1:7" outlineLevel="1" x14ac:dyDescent="0.4">
      <c r="A184" s="87" t="s">
        <v>635</v>
      </c>
      <c r="B184" s="110"/>
      <c r="C184" s="121"/>
      <c r="D184" s="121"/>
      <c r="E184" s="122"/>
      <c r="F184" s="121"/>
    </row>
    <row r="185" spans="1:7" ht="18.45" x14ac:dyDescent="0.4">
      <c r="A185" s="111"/>
      <c r="B185" s="112" t="s">
        <v>431</v>
      </c>
      <c r="C185" s="111"/>
      <c r="D185" s="111"/>
      <c r="E185" s="111"/>
      <c r="F185" s="113"/>
      <c r="G185" s="113"/>
    </row>
    <row r="186" spans="1:7" ht="15" customHeight="1" x14ac:dyDescent="0.4">
      <c r="A186" s="98"/>
      <c r="B186" s="99" t="s">
        <v>636</v>
      </c>
      <c r="C186" s="98" t="s">
        <v>637</v>
      </c>
      <c r="D186" s="98" t="s">
        <v>638</v>
      </c>
      <c r="E186" s="105"/>
      <c r="F186" s="98" t="s">
        <v>466</v>
      </c>
      <c r="G186" s="98" t="s">
        <v>639</v>
      </c>
    </row>
    <row r="187" spans="1:7" x14ac:dyDescent="0.4">
      <c r="A187" s="87" t="s">
        <v>640</v>
      </c>
      <c r="B187" s="108" t="s">
        <v>641</v>
      </c>
      <c r="C187" s="141">
        <v>59.502484019460148</v>
      </c>
      <c r="E187" s="114"/>
      <c r="F187" s="115"/>
      <c r="G187" s="115"/>
    </row>
    <row r="188" spans="1:7" x14ac:dyDescent="0.4">
      <c r="A188" s="114"/>
      <c r="B188" s="116"/>
      <c r="C188" s="114"/>
      <c r="D188" s="114"/>
      <c r="E188" s="114"/>
      <c r="F188" s="115"/>
      <c r="G188" s="115"/>
    </row>
    <row r="189" spans="1:7" x14ac:dyDescent="0.4">
      <c r="B189" s="108" t="s">
        <v>642</v>
      </c>
      <c r="C189" s="114"/>
      <c r="D189" s="114"/>
      <c r="E189" s="114"/>
      <c r="F189" s="115"/>
      <c r="G189" s="115"/>
    </row>
    <row r="190" spans="1:7" x14ac:dyDescent="0.4">
      <c r="A190" s="87" t="s">
        <v>643</v>
      </c>
      <c r="B190" s="181" t="s">
        <v>1432</v>
      </c>
      <c r="C190" s="141">
        <v>123.85348018999939</v>
      </c>
      <c r="D190" s="144">
        <f>+[2]IR!F192</f>
        <v>22850</v>
      </c>
      <c r="E190" s="114"/>
      <c r="F190" s="140">
        <f>IF($C$214=0,"",IF(C190="[for completion]","",IF(C190="","",C190/$C$214)))</f>
        <v>1.2402632472662607E-2</v>
      </c>
      <c r="G190" s="140">
        <f>IF($D$214=0,"",IF(D190="[for completion]","",IF(D190="","",D190/$D$214)))</f>
        <v>0.13615292028648721</v>
      </c>
    </row>
    <row r="191" spans="1:7" x14ac:dyDescent="0.4">
      <c r="A191" s="87" t="s">
        <v>644</v>
      </c>
      <c r="B191" s="181" t="s">
        <v>1433</v>
      </c>
      <c r="C191" s="155">
        <v>324.33489941000062</v>
      </c>
      <c r="D191" s="144">
        <f>+[2]IR!F193</f>
        <v>21779</v>
      </c>
      <c r="E191" s="114"/>
      <c r="F191" s="140">
        <f t="shared" ref="F191:F213" si="3">IF($C$214=0,"",IF(C191="[for completion]","",IF(C191="","",C191/$C$214)))</f>
        <v>3.2478752710616531E-2</v>
      </c>
      <c r="G191" s="140">
        <f t="shared" ref="G191:G213" si="4">IF($D$214=0,"",IF(D191="[for completion]","",IF(D191="","",D191/$D$214)))</f>
        <v>0.12977131076233719</v>
      </c>
    </row>
    <row r="192" spans="1:7" x14ac:dyDescent="0.4">
      <c r="A192" s="87" t="s">
        <v>645</v>
      </c>
      <c r="B192" s="181" t="s">
        <v>1434</v>
      </c>
      <c r="C192" s="155">
        <v>3427.3994669300232</v>
      </c>
      <c r="D192" s="144">
        <f>+[2]IR!F194</f>
        <v>25472</v>
      </c>
      <c r="E192" s="114"/>
      <c r="F192" s="140">
        <f t="shared" si="3"/>
        <v>0.34321825967362041</v>
      </c>
      <c r="G192" s="140">
        <f t="shared" si="4"/>
        <v>0.15177624444364998</v>
      </c>
    </row>
    <row r="193" spans="1:7" x14ac:dyDescent="0.4">
      <c r="A193" s="87" t="s">
        <v>646</v>
      </c>
      <c r="B193" s="181" t="s">
        <v>1435</v>
      </c>
      <c r="C193" s="155">
        <v>491.09022393999936</v>
      </c>
      <c r="D193" s="144">
        <f>+[2]IR!F195</f>
        <v>19715</v>
      </c>
      <c r="E193" s="114"/>
      <c r="F193" s="140">
        <f t="shared" si="3"/>
        <v>4.9177556812305005E-2</v>
      </c>
      <c r="G193" s="140">
        <f t="shared" si="4"/>
        <v>0.11747285879422735</v>
      </c>
    </row>
    <row r="194" spans="1:7" x14ac:dyDescent="0.4">
      <c r="A194" s="87" t="s">
        <v>647</v>
      </c>
      <c r="B194" s="181" t="s">
        <v>1436</v>
      </c>
      <c r="C194" s="155">
        <v>539.7971852399977</v>
      </c>
      <c r="D194" s="144">
        <f>+[2]IR!F196</f>
        <v>15502</v>
      </c>
      <c r="E194" s="114"/>
      <c r="F194" s="140">
        <f t="shared" si="3"/>
        <v>5.4055050274235662E-2</v>
      </c>
      <c r="G194" s="140">
        <f t="shared" si="4"/>
        <v>9.2369477911646583E-2</v>
      </c>
    </row>
    <row r="195" spans="1:7" x14ac:dyDescent="0.4">
      <c r="A195" s="87" t="s">
        <v>648</v>
      </c>
      <c r="B195" s="181" t="s">
        <v>1437</v>
      </c>
      <c r="C195" s="155">
        <v>606.00683138000284</v>
      </c>
      <c r="D195" s="144">
        <f>+[2]IR!F197</f>
        <v>13469</v>
      </c>
      <c r="E195" s="114"/>
      <c r="F195" s="140">
        <f t="shared" si="3"/>
        <v>6.0685254818829755E-2</v>
      </c>
      <c r="G195" s="140">
        <f t="shared" si="4"/>
        <v>8.0255741065150807E-2</v>
      </c>
    </row>
    <row r="196" spans="1:7" x14ac:dyDescent="0.4">
      <c r="A196" s="87" t="s">
        <v>649</v>
      </c>
      <c r="B196" s="181" t="s">
        <v>1438</v>
      </c>
      <c r="C196" s="155">
        <v>648.35243905999539</v>
      </c>
      <c r="D196" s="144">
        <f>+[2]IR!F198</f>
        <v>11804</v>
      </c>
      <c r="E196" s="114"/>
      <c r="F196" s="140">
        <f t="shared" si="3"/>
        <v>6.4925725155883018E-2</v>
      </c>
      <c r="G196" s="140">
        <f t="shared" si="4"/>
        <v>7.0334751468783138E-2</v>
      </c>
    </row>
    <row r="197" spans="1:7" x14ac:dyDescent="0.4">
      <c r="A197" s="87" t="s">
        <v>650</v>
      </c>
      <c r="B197" s="181" t="s">
        <v>1439</v>
      </c>
      <c r="C197" s="155">
        <v>662.10205451999911</v>
      </c>
      <c r="D197" s="144">
        <f>+[2]IR!F199</f>
        <v>10202</v>
      </c>
      <c r="E197" s="114"/>
      <c r="F197" s="140">
        <f t="shared" si="3"/>
        <v>6.63026055384872E-2</v>
      </c>
      <c r="G197" s="140">
        <f t="shared" si="4"/>
        <v>6.0789150667953713E-2</v>
      </c>
    </row>
    <row r="198" spans="1:7" x14ac:dyDescent="0.4">
      <c r="A198" s="87" t="s">
        <v>651</v>
      </c>
      <c r="B198" s="181" t="s">
        <v>1440</v>
      </c>
      <c r="C198" s="155">
        <v>648.19094081000287</v>
      </c>
      <c r="D198" s="144">
        <f>+[2]IR!F200</f>
        <v>8657</v>
      </c>
      <c r="E198" s="114"/>
      <c r="F198" s="140">
        <f t="shared" si="3"/>
        <v>6.4909552792889569E-2</v>
      </c>
      <c r="G198" s="140">
        <f t="shared" si="4"/>
        <v>5.1583187348801733E-2</v>
      </c>
    </row>
    <row r="199" spans="1:7" x14ac:dyDescent="0.4">
      <c r="A199" s="87" t="s">
        <v>652</v>
      </c>
      <c r="B199" s="181" t="s">
        <v>1441</v>
      </c>
      <c r="C199" s="155">
        <v>633.99749202999817</v>
      </c>
      <c r="D199" s="144">
        <f>+[2]IR!F201</f>
        <v>7459</v>
      </c>
      <c r="E199" s="108"/>
      <c r="F199" s="140">
        <f t="shared" si="3"/>
        <v>6.3488227138835202E-2</v>
      </c>
      <c r="G199" s="140">
        <f t="shared" si="4"/>
        <v>4.444484168126512E-2</v>
      </c>
    </row>
    <row r="200" spans="1:7" x14ac:dyDescent="0.4">
      <c r="A200" s="87" t="s">
        <v>653</v>
      </c>
      <c r="B200" s="181" t="s">
        <v>1442</v>
      </c>
      <c r="C200" s="155">
        <v>618.95675510999854</v>
      </c>
      <c r="D200" s="144">
        <f>+[2]IR!F202</f>
        <v>6523</v>
      </c>
      <c r="E200" s="108"/>
      <c r="F200" s="140">
        <f t="shared" si="3"/>
        <v>6.1982054426929244E-2</v>
      </c>
      <c r="G200" s="140">
        <f t="shared" si="4"/>
        <v>3.8867636718982759E-2</v>
      </c>
    </row>
    <row r="201" spans="1:7" x14ac:dyDescent="0.4">
      <c r="A201" s="87" t="s">
        <v>654</v>
      </c>
      <c r="B201" s="181" t="s">
        <v>1443</v>
      </c>
      <c r="C201" s="155">
        <v>1261.9821144299999</v>
      </c>
      <c r="D201" s="144">
        <f>+[2]IR!F191</f>
        <v>4394</v>
      </c>
      <c r="E201" s="108"/>
      <c r="F201" s="140">
        <f t="shared" si="3"/>
        <v>0.12637432818470573</v>
      </c>
      <c r="G201" s="140">
        <f t="shared" si="4"/>
        <v>2.6181878850714432E-2</v>
      </c>
    </row>
    <row r="202" spans="1:7" x14ac:dyDescent="0.4">
      <c r="A202" s="87" t="s">
        <v>655</v>
      </c>
      <c r="B202" s="108"/>
      <c r="C202" s="141"/>
      <c r="D202" s="144"/>
      <c r="E202" s="108"/>
      <c r="F202" s="140" t="str">
        <f t="shared" si="3"/>
        <v/>
      </c>
      <c r="G202" s="140" t="str">
        <f t="shared" si="4"/>
        <v/>
      </c>
    </row>
    <row r="203" spans="1:7" x14ac:dyDescent="0.4">
      <c r="A203" s="87" t="s">
        <v>656</v>
      </c>
      <c r="B203" s="108"/>
      <c r="C203" s="141"/>
      <c r="D203" s="144"/>
      <c r="E203" s="108"/>
      <c r="F203" s="140" t="str">
        <f t="shared" si="3"/>
        <v/>
      </c>
      <c r="G203" s="140" t="str">
        <f t="shared" si="4"/>
        <v/>
      </c>
    </row>
    <row r="204" spans="1:7" x14ac:dyDescent="0.4">
      <c r="A204" s="87" t="s">
        <v>657</v>
      </c>
      <c r="B204" s="108"/>
      <c r="C204" s="141"/>
      <c r="D204" s="144"/>
      <c r="E204" s="108"/>
      <c r="F204" s="140" t="str">
        <f t="shared" si="3"/>
        <v/>
      </c>
      <c r="G204" s="140" t="str">
        <f t="shared" si="4"/>
        <v/>
      </c>
    </row>
    <row r="205" spans="1:7" x14ac:dyDescent="0.4">
      <c r="A205" s="87" t="s">
        <v>658</v>
      </c>
      <c r="B205" s="108"/>
      <c r="C205" s="141"/>
      <c r="D205" s="144"/>
      <c r="F205" s="140" t="str">
        <f t="shared" si="3"/>
        <v/>
      </c>
      <c r="G205" s="140" t="str">
        <f t="shared" si="4"/>
        <v/>
      </c>
    </row>
    <row r="206" spans="1:7" x14ac:dyDescent="0.4">
      <c r="A206" s="87" t="s">
        <v>659</v>
      </c>
      <c r="B206" s="108"/>
      <c r="C206" s="141"/>
      <c r="D206" s="144"/>
      <c r="E206" s="103"/>
      <c r="F206" s="140" t="str">
        <f t="shared" si="3"/>
        <v/>
      </c>
      <c r="G206" s="140" t="str">
        <f t="shared" si="4"/>
        <v/>
      </c>
    </row>
    <row r="207" spans="1:7" x14ac:dyDescent="0.4">
      <c r="A207" s="87" t="s">
        <v>660</v>
      </c>
      <c r="B207" s="108"/>
      <c r="C207" s="141"/>
      <c r="D207" s="144"/>
      <c r="E207" s="103"/>
      <c r="F207" s="140" t="str">
        <f t="shared" si="3"/>
        <v/>
      </c>
      <c r="G207" s="140" t="str">
        <f t="shared" si="4"/>
        <v/>
      </c>
    </row>
    <row r="208" spans="1:7" x14ac:dyDescent="0.4">
      <c r="A208" s="87" t="s">
        <v>661</v>
      </c>
      <c r="B208" s="108"/>
      <c r="C208" s="141"/>
      <c r="D208" s="144"/>
      <c r="E208" s="103"/>
      <c r="F208" s="140" t="str">
        <f t="shared" si="3"/>
        <v/>
      </c>
      <c r="G208" s="140" t="str">
        <f t="shared" si="4"/>
        <v/>
      </c>
    </row>
    <row r="209" spans="1:7" x14ac:dyDescent="0.4">
      <c r="A209" s="87" t="s">
        <v>662</v>
      </c>
      <c r="B209" s="108"/>
      <c r="C209" s="141"/>
      <c r="D209" s="144"/>
      <c r="E209" s="103"/>
      <c r="F209" s="140" t="str">
        <f t="shared" si="3"/>
        <v/>
      </c>
      <c r="G209" s="140" t="str">
        <f t="shared" si="4"/>
        <v/>
      </c>
    </row>
    <row r="210" spans="1:7" x14ac:dyDescent="0.4">
      <c r="A210" s="87" t="s">
        <v>663</v>
      </c>
      <c r="B210" s="108"/>
      <c r="C210" s="141"/>
      <c r="D210" s="144"/>
      <c r="E210" s="103"/>
      <c r="F210" s="140" t="str">
        <f t="shared" si="3"/>
        <v/>
      </c>
      <c r="G210" s="140" t="str">
        <f t="shared" si="4"/>
        <v/>
      </c>
    </row>
    <row r="211" spans="1:7" x14ac:dyDescent="0.4">
      <c r="A211" s="87" t="s">
        <v>664</v>
      </c>
      <c r="B211" s="108"/>
      <c r="C211" s="141"/>
      <c r="D211" s="144"/>
      <c r="E211" s="103"/>
      <c r="F211" s="140" t="str">
        <f t="shared" si="3"/>
        <v/>
      </c>
      <c r="G211" s="140" t="str">
        <f t="shared" si="4"/>
        <v/>
      </c>
    </row>
    <row r="212" spans="1:7" x14ac:dyDescent="0.4">
      <c r="A212" s="87" t="s">
        <v>665</v>
      </c>
      <c r="B212" s="108"/>
      <c r="C212" s="141"/>
      <c r="D212" s="144"/>
      <c r="E212" s="103"/>
      <c r="F212" s="140" t="str">
        <f t="shared" si="3"/>
        <v/>
      </c>
      <c r="G212" s="140" t="str">
        <f t="shared" si="4"/>
        <v/>
      </c>
    </row>
    <row r="213" spans="1:7" x14ac:dyDescent="0.4">
      <c r="A213" s="87" t="s">
        <v>666</v>
      </c>
      <c r="B213" s="108"/>
      <c r="C213" s="141"/>
      <c r="D213" s="144"/>
      <c r="E213" s="103"/>
      <c r="F213" s="140" t="str">
        <f t="shared" si="3"/>
        <v/>
      </c>
      <c r="G213" s="140" t="str">
        <f t="shared" si="4"/>
        <v/>
      </c>
    </row>
    <row r="214" spans="1:7" x14ac:dyDescent="0.4">
      <c r="A214" s="87" t="s">
        <v>667</v>
      </c>
      <c r="B214" s="117" t="s">
        <v>99</v>
      </c>
      <c r="C214" s="147">
        <f>SUM(C190:C213)</f>
        <v>9986.0638830500175</v>
      </c>
      <c r="D214" s="145">
        <f>SUM(D190:D213)</f>
        <v>167826</v>
      </c>
      <c r="E214" s="103"/>
      <c r="F214" s="146">
        <f>SUM(F190:F213)</f>
        <v>1</v>
      </c>
      <c r="G214" s="146">
        <f>SUM(G190:G213)</f>
        <v>1</v>
      </c>
    </row>
    <row r="215" spans="1:7" ht="15" customHeight="1" x14ac:dyDescent="0.4">
      <c r="A215" s="98"/>
      <c r="B215" s="177" t="s">
        <v>668</v>
      </c>
      <c r="C215" s="98" t="s">
        <v>637</v>
      </c>
      <c r="D215" s="98" t="s">
        <v>638</v>
      </c>
      <c r="E215" s="105"/>
      <c r="F215" s="98" t="s">
        <v>466</v>
      </c>
      <c r="G215" s="98" t="s">
        <v>639</v>
      </c>
    </row>
    <row r="216" spans="1:7" x14ac:dyDescent="0.4">
      <c r="A216" s="87" t="s">
        <v>669</v>
      </c>
      <c r="B216" s="87" t="s">
        <v>670</v>
      </c>
      <c r="C216" s="121">
        <v>0.53617775866061357</v>
      </c>
      <c r="F216" s="143"/>
      <c r="G216" s="143"/>
    </row>
    <row r="217" spans="1:7" x14ac:dyDescent="0.4">
      <c r="F217" s="143"/>
      <c r="G217" s="143"/>
    </row>
    <row r="218" spans="1:7" x14ac:dyDescent="0.4">
      <c r="B218" s="108" t="s">
        <v>671</v>
      </c>
      <c r="F218" s="143"/>
      <c r="G218" s="143"/>
    </row>
    <row r="219" spans="1:7" x14ac:dyDescent="0.4">
      <c r="A219" s="87" t="s">
        <v>672</v>
      </c>
      <c r="B219" s="87" t="s">
        <v>673</v>
      </c>
      <c r="C219" s="141">
        <v>2190.1430914699968</v>
      </c>
      <c r="D219" s="144">
        <f>+[2]IR!E108</f>
        <v>68602</v>
      </c>
      <c r="F219" s="140">
        <f t="shared" ref="F219:F233" si="5">IF($C$227=0,"",IF(C219="[for completion]","",C219/$C$227))</f>
        <v>0.21931995600263177</v>
      </c>
      <c r="G219" s="140">
        <f t="shared" ref="G219:G233" si="6">IF($D$227=0,"",IF(D219="[for completion]","",D219/$D$227))</f>
        <v>0.40876860557958838</v>
      </c>
    </row>
    <row r="220" spans="1:7" x14ac:dyDescent="0.4">
      <c r="A220" s="87" t="s">
        <v>674</v>
      </c>
      <c r="B220" s="87" t="s">
        <v>675</v>
      </c>
      <c r="C220" s="155">
        <v>1473.6554185099978</v>
      </c>
      <c r="D220" s="144">
        <f>+[2]IR!E109</f>
        <v>23905</v>
      </c>
      <c r="F220" s="140">
        <f t="shared" si="5"/>
        <v>0.14757119879949188</v>
      </c>
      <c r="G220" s="140">
        <f t="shared" si="6"/>
        <v>0.14243919297367511</v>
      </c>
    </row>
    <row r="221" spans="1:7" x14ac:dyDescent="0.4">
      <c r="A221" s="87" t="s">
        <v>676</v>
      </c>
      <c r="B221" s="87" t="s">
        <v>677</v>
      </c>
      <c r="C221" s="155">
        <v>2095.5797144900093</v>
      </c>
      <c r="D221" s="144">
        <f>+[2]IR!E110</f>
        <v>30034</v>
      </c>
      <c r="F221" s="140">
        <f t="shared" si="5"/>
        <v>0.20985042145053501</v>
      </c>
      <c r="G221" s="140">
        <f t="shared" si="6"/>
        <v>0.17895916008246637</v>
      </c>
    </row>
    <row r="222" spans="1:7" x14ac:dyDescent="0.4">
      <c r="A222" s="87" t="s">
        <v>678</v>
      </c>
      <c r="B222" s="87" t="s">
        <v>679</v>
      </c>
      <c r="C222" s="155">
        <v>2438.1099977399936</v>
      </c>
      <c r="D222" s="144">
        <f>+[2]IR!E111</f>
        <v>29254</v>
      </c>
      <c r="F222" s="140">
        <f t="shared" si="5"/>
        <v>0.24415125181387598</v>
      </c>
      <c r="G222" s="140">
        <f t="shared" si="6"/>
        <v>0.17431148928056439</v>
      </c>
    </row>
    <row r="223" spans="1:7" x14ac:dyDescent="0.4">
      <c r="A223" s="87" t="s">
        <v>680</v>
      </c>
      <c r="B223" s="87" t="s">
        <v>681</v>
      </c>
      <c r="C223" s="155">
        <v>1788.5756608400068</v>
      </c>
      <c r="D223" s="144">
        <f>+[2]IR!E112</f>
        <v>16031</v>
      </c>
      <c r="F223" s="140">
        <f t="shared" si="5"/>
        <v>0.17910717193346548</v>
      </c>
      <c r="G223" s="140">
        <f t="shared" si="6"/>
        <v>9.5521552083705746E-2</v>
      </c>
    </row>
    <row r="224" spans="1:7" x14ac:dyDescent="0.4">
      <c r="A224" s="87" t="s">
        <v>682</v>
      </c>
      <c r="B224" s="87" t="s">
        <v>683</v>
      </c>
      <c r="C224" s="141">
        <v>0</v>
      </c>
      <c r="D224" s="144">
        <v>0</v>
      </c>
      <c r="F224" s="140">
        <f t="shared" si="5"/>
        <v>0</v>
      </c>
      <c r="G224" s="140">
        <f t="shared" si="6"/>
        <v>0</v>
      </c>
    </row>
    <row r="225" spans="1:7" x14ac:dyDescent="0.4">
      <c r="A225" s="87" t="s">
        <v>684</v>
      </c>
      <c r="B225" s="87" t="s">
        <v>685</v>
      </c>
      <c r="C225" s="141">
        <v>0</v>
      </c>
      <c r="D225" s="144">
        <v>0</v>
      </c>
      <c r="F225" s="140">
        <f t="shared" si="5"/>
        <v>0</v>
      </c>
      <c r="G225" s="140">
        <f t="shared" si="6"/>
        <v>0</v>
      </c>
    </row>
    <row r="226" spans="1:7" x14ac:dyDescent="0.4">
      <c r="A226" s="87" t="s">
        <v>686</v>
      </c>
      <c r="B226" s="87" t="s">
        <v>687</v>
      </c>
      <c r="C226" s="141">
        <v>0</v>
      </c>
      <c r="D226" s="144">
        <v>0</v>
      </c>
      <c r="F226" s="140">
        <f t="shared" si="5"/>
        <v>0</v>
      </c>
      <c r="G226" s="140">
        <f t="shared" si="6"/>
        <v>0</v>
      </c>
    </row>
    <row r="227" spans="1:7" x14ac:dyDescent="0.4">
      <c r="A227" s="87" t="s">
        <v>688</v>
      </c>
      <c r="B227" s="117" t="s">
        <v>99</v>
      </c>
      <c r="C227" s="141">
        <f>SUM(C219:C226)</f>
        <v>9986.0638830500029</v>
      </c>
      <c r="D227" s="144">
        <f>SUM(D219:D226)</f>
        <v>167826</v>
      </c>
      <c r="F227" s="121">
        <f>SUM(F219:F226)</f>
        <v>1</v>
      </c>
      <c r="G227" s="121">
        <f>SUM(G219:G226)</f>
        <v>1</v>
      </c>
    </row>
    <row r="228" spans="1:7" outlineLevel="1" x14ac:dyDescent="0.4">
      <c r="A228" s="87" t="s">
        <v>689</v>
      </c>
      <c r="B228" s="104" t="s">
        <v>690</v>
      </c>
      <c r="C228" s="141"/>
      <c r="D228" s="144"/>
      <c r="F228" s="140">
        <f t="shared" si="5"/>
        <v>0</v>
      </c>
      <c r="G228" s="140">
        <f t="shared" si="6"/>
        <v>0</v>
      </c>
    </row>
    <row r="229" spans="1:7" outlineLevel="1" x14ac:dyDescent="0.4">
      <c r="A229" s="87" t="s">
        <v>691</v>
      </c>
      <c r="B229" s="104" t="s">
        <v>692</v>
      </c>
      <c r="C229" s="141"/>
      <c r="D229" s="144"/>
      <c r="F229" s="140">
        <f t="shared" si="5"/>
        <v>0</v>
      </c>
      <c r="G229" s="140">
        <f t="shared" si="6"/>
        <v>0</v>
      </c>
    </row>
    <row r="230" spans="1:7" outlineLevel="1" x14ac:dyDescent="0.4">
      <c r="A230" s="87" t="s">
        <v>693</v>
      </c>
      <c r="B230" s="104" t="s">
        <v>694</v>
      </c>
      <c r="C230" s="141"/>
      <c r="D230" s="144"/>
      <c r="F230" s="140">
        <f t="shared" si="5"/>
        <v>0</v>
      </c>
      <c r="G230" s="140">
        <f t="shared" si="6"/>
        <v>0</v>
      </c>
    </row>
    <row r="231" spans="1:7" outlineLevel="1" x14ac:dyDescent="0.4">
      <c r="A231" s="87" t="s">
        <v>695</v>
      </c>
      <c r="B231" s="104" t="s">
        <v>696</v>
      </c>
      <c r="C231" s="141"/>
      <c r="D231" s="144"/>
      <c r="F231" s="140">
        <f t="shared" si="5"/>
        <v>0</v>
      </c>
      <c r="G231" s="140">
        <f t="shared" si="6"/>
        <v>0</v>
      </c>
    </row>
    <row r="232" spans="1:7" outlineLevel="1" x14ac:dyDescent="0.4">
      <c r="A232" s="87" t="s">
        <v>697</v>
      </c>
      <c r="B232" s="104" t="s">
        <v>698</v>
      </c>
      <c r="C232" s="141"/>
      <c r="D232" s="144"/>
      <c r="F232" s="140">
        <f t="shared" si="5"/>
        <v>0</v>
      </c>
      <c r="G232" s="140">
        <f t="shared" si="6"/>
        <v>0</v>
      </c>
    </row>
    <row r="233" spans="1:7" outlineLevel="1" x14ac:dyDescent="0.4">
      <c r="A233" s="87" t="s">
        <v>699</v>
      </c>
      <c r="B233" s="104" t="s">
        <v>700</v>
      </c>
      <c r="C233" s="141"/>
      <c r="D233" s="144"/>
      <c r="F233" s="140">
        <f t="shared" si="5"/>
        <v>0</v>
      </c>
      <c r="G233" s="140">
        <f t="shared" si="6"/>
        <v>0</v>
      </c>
    </row>
    <row r="234" spans="1:7" outlineLevel="1" x14ac:dyDescent="0.4">
      <c r="A234" s="87" t="s">
        <v>701</v>
      </c>
      <c r="B234" s="104"/>
      <c r="F234" s="140"/>
      <c r="G234" s="140"/>
    </row>
    <row r="235" spans="1:7" outlineLevel="1" x14ac:dyDescent="0.4">
      <c r="A235" s="87" t="s">
        <v>702</v>
      </c>
      <c r="B235" s="104"/>
      <c r="F235" s="140"/>
      <c r="G235" s="140"/>
    </row>
    <row r="236" spans="1:7" outlineLevel="1" x14ac:dyDescent="0.4">
      <c r="A236" s="87" t="s">
        <v>703</v>
      </c>
      <c r="B236" s="104"/>
      <c r="F236" s="140"/>
      <c r="G236" s="140"/>
    </row>
    <row r="237" spans="1:7" ht="15" customHeight="1" x14ac:dyDescent="0.4">
      <c r="A237" s="98"/>
      <c r="B237" s="177" t="s">
        <v>704</v>
      </c>
      <c r="C237" s="98" t="s">
        <v>637</v>
      </c>
      <c r="D237" s="98" t="s">
        <v>638</v>
      </c>
      <c r="E237" s="105"/>
      <c r="F237" s="98" t="s">
        <v>466</v>
      </c>
      <c r="G237" s="98" t="s">
        <v>639</v>
      </c>
    </row>
    <row r="238" spans="1:7" x14ac:dyDescent="0.4">
      <c r="A238" s="87" t="s">
        <v>705</v>
      </c>
      <c r="B238" s="87" t="s">
        <v>670</v>
      </c>
      <c r="C238" s="121">
        <v>0.53906155988606574</v>
      </c>
      <c r="F238" s="143"/>
      <c r="G238" s="143"/>
    </row>
    <row r="239" spans="1:7" x14ac:dyDescent="0.4">
      <c r="F239" s="143"/>
      <c r="G239" s="143"/>
    </row>
    <row r="240" spans="1:7" x14ac:dyDescent="0.4">
      <c r="B240" s="108" t="s">
        <v>671</v>
      </c>
      <c r="F240" s="143"/>
      <c r="G240" s="143"/>
    </row>
    <row r="241" spans="1:7" x14ac:dyDescent="0.4">
      <c r="A241" s="87" t="s">
        <v>706</v>
      </c>
      <c r="B241" s="87" t="s">
        <v>673</v>
      </c>
      <c r="C241" s="141">
        <v>2066.0393005299966</v>
      </c>
      <c r="D241" s="144">
        <f>+[2]IR!E98</f>
        <v>66443</v>
      </c>
      <c r="F241" s="140">
        <f>IF($C$249=0,"",IF(C241="[Mark as ND1 if not relevant]","",C241/$C$249))</f>
        <v>0.20689225752268817</v>
      </c>
      <c r="G241" s="140">
        <f>IF($D$249=0,"",IF(D241="[Mark as ND1 if not relevant]","",D241/$D$249))</f>
        <v>0.39590409114201613</v>
      </c>
    </row>
    <row r="242" spans="1:7" x14ac:dyDescent="0.4">
      <c r="A242" s="87" t="s">
        <v>707</v>
      </c>
      <c r="B242" s="87" t="s">
        <v>675</v>
      </c>
      <c r="C242" s="155">
        <v>1435.3548201699921</v>
      </c>
      <c r="D242" s="144">
        <f>+[2]IR!E99</f>
        <v>23632</v>
      </c>
      <c r="F242" s="140">
        <f t="shared" ref="F242:F248" si="7">IF($C$249=0,"",IF(C242="[Mark as ND1 if not relevant]","",C242/$C$249))</f>
        <v>0.14373579390036884</v>
      </c>
      <c r="G242" s="140">
        <f t="shared" ref="G242:G248" si="8">IF($D$249=0,"",IF(D242="[Mark as ND1 if not relevant]","",D242/$D$249))</f>
        <v>0.14081250819300942</v>
      </c>
    </row>
    <row r="243" spans="1:7" x14ac:dyDescent="0.4">
      <c r="A243" s="87" t="s">
        <v>708</v>
      </c>
      <c r="B243" s="87" t="s">
        <v>677</v>
      </c>
      <c r="C243" s="155">
        <v>2078.1806933500129</v>
      </c>
      <c r="D243" s="144">
        <f>+[2]IR!E100</f>
        <v>29912</v>
      </c>
      <c r="F243" s="140">
        <f t="shared" si="7"/>
        <v>0.20810809120472826</v>
      </c>
      <c r="G243" s="140">
        <f t="shared" si="8"/>
        <v>0.17823221670063041</v>
      </c>
    </row>
    <row r="244" spans="1:7" x14ac:dyDescent="0.4">
      <c r="A244" s="87" t="s">
        <v>709</v>
      </c>
      <c r="B244" s="87" t="s">
        <v>679</v>
      </c>
      <c r="C244" s="155">
        <v>2526.2525227999936</v>
      </c>
      <c r="D244" s="144">
        <f>+[2]IR!E101</f>
        <v>30647</v>
      </c>
      <c r="F244" s="140">
        <f t="shared" si="7"/>
        <v>0.2529778051077729</v>
      </c>
      <c r="G244" s="140">
        <f t="shared" si="8"/>
        <v>0.18261175264857651</v>
      </c>
    </row>
    <row r="245" spans="1:7" x14ac:dyDescent="0.4">
      <c r="A245" s="87" t="s">
        <v>710</v>
      </c>
      <c r="B245" s="87" t="s">
        <v>681</v>
      </c>
      <c r="C245" s="155">
        <v>1880.236546200008</v>
      </c>
      <c r="D245" s="144">
        <f>+[2]IR!E102</f>
        <v>17192</v>
      </c>
      <c r="F245" s="140">
        <f t="shared" si="7"/>
        <v>0.18828605226444184</v>
      </c>
      <c r="G245" s="140">
        <f t="shared" si="8"/>
        <v>0.10243943131576752</v>
      </c>
    </row>
    <row r="246" spans="1:7" x14ac:dyDescent="0.4">
      <c r="A246" s="87" t="s">
        <v>711</v>
      </c>
      <c r="B246" s="87" t="s">
        <v>683</v>
      </c>
      <c r="C246" s="141">
        <v>0</v>
      </c>
      <c r="D246" s="144">
        <v>0</v>
      </c>
      <c r="F246" s="140">
        <f t="shared" si="7"/>
        <v>0</v>
      </c>
      <c r="G246" s="140">
        <f t="shared" si="8"/>
        <v>0</v>
      </c>
    </row>
    <row r="247" spans="1:7" x14ac:dyDescent="0.4">
      <c r="A247" s="87" t="s">
        <v>712</v>
      </c>
      <c r="B247" s="87" t="s">
        <v>685</v>
      </c>
      <c r="C247" s="141">
        <v>0</v>
      </c>
      <c r="D247" s="144">
        <v>0</v>
      </c>
      <c r="F247" s="140">
        <f t="shared" si="7"/>
        <v>0</v>
      </c>
      <c r="G247" s="140">
        <f t="shared" si="8"/>
        <v>0</v>
      </c>
    </row>
    <row r="248" spans="1:7" x14ac:dyDescent="0.4">
      <c r="A248" s="87" t="s">
        <v>713</v>
      </c>
      <c r="B248" s="87" t="s">
        <v>687</v>
      </c>
      <c r="C248" s="141">
        <v>0</v>
      </c>
      <c r="D248" s="144">
        <v>0</v>
      </c>
      <c r="F248" s="140">
        <f t="shared" si="7"/>
        <v>0</v>
      </c>
      <c r="G248" s="140">
        <f t="shared" si="8"/>
        <v>0</v>
      </c>
    </row>
    <row r="249" spans="1:7" x14ac:dyDescent="0.4">
      <c r="A249" s="87" t="s">
        <v>714</v>
      </c>
      <c r="B249" s="117" t="s">
        <v>99</v>
      </c>
      <c r="C249" s="141">
        <f>SUM(C241:C248)</f>
        <v>9986.0638830500029</v>
      </c>
      <c r="D249" s="144">
        <f>SUM(D241:D248)</f>
        <v>167826</v>
      </c>
      <c r="F249" s="121">
        <f>SUM(F241:F248)</f>
        <v>1</v>
      </c>
      <c r="G249" s="121">
        <f>SUM(G241:G248)</f>
        <v>1</v>
      </c>
    </row>
    <row r="250" spans="1:7" outlineLevel="1" x14ac:dyDescent="0.4">
      <c r="A250" s="87" t="s">
        <v>715</v>
      </c>
      <c r="B250" s="104" t="s">
        <v>690</v>
      </c>
      <c r="C250" s="141"/>
      <c r="D250" s="144"/>
      <c r="F250" s="140">
        <f t="shared" ref="F250:F255" si="9">IF($C$249=0,"",IF(C250="[for completion]","",C250/$C$249))</f>
        <v>0</v>
      </c>
      <c r="G250" s="140">
        <f t="shared" ref="G250:G255" si="10">IF($D$249=0,"",IF(D250="[for completion]","",D250/$D$249))</f>
        <v>0</v>
      </c>
    </row>
    <row r="251" spans="1:7" outlineLevel="1" x14ac:dyDescent="0.4">
      <c r="A251" s="87" t="s">
        <v>716</v>
      </c>
      <c r="B251" s="104" t="s">
        <v>692</v>
      </c>
      <c r="C251" s="141"/>
      <c r="D251" s="144"/>
      <c r="F251" s="140">
        <f t="shared" si="9"/>
        <v>0</v>
      </c>
      <c r="G251" s="140">
        <f t="shared" si="10"/>
        <v>0</v>
      </c>
    </row>
    <row r="252" spans="1:7" outlineLevel="1" x14ac:dyDescent="0.4">
      <c r="A252" s="87" t="s">
        <v>717</v>
      </c>
      <c r="B252" s="104" t="s">
        <v>694</v>
      </c>
      <c r="C252" s="141"/>
      <c r="D252" s="144"/>
      <c r="F252" s="140">
        <f t="shared" si="9"/>
        <v>0</v>
      </c>
      <c r="G252" s="140">
        <f t="shared" si="10"/>
        <v>0</v>
      </c>
    </row>
    <row r="253" spans="1:7" outlineLevel="1" x14ac:dyDescent="0.4">
      <c r="A253" s="87" t="s">
        <v>718</v>
      </c>
      <c r="B253" s="104" t="s">
        <v>696</v>
      </c>
      <c r="C253" s="141"/>
      <c r="D253" s="144"/>
      <c r="F253" s="140">
        <f t="shared" si="9"/>
        <v>0</v>
      </c>
      <c r="G253" s="140">
        <f t="shared" si="10"/>
        <v>0</v>
      </c>
    </row>
    <row r="254" spans="1:7" outlineLevel="1" x14ac:dyDescent="0.4">
      <c r="A254" s="87" t="s">
        <v>719</v>
      </c>
      <c r="B254" s="104" t="s">
        <v>698</v>
      </c>
      <c r="C254" s="141"/>
      <c r="D254" s="144"/>
      <c r="F254" s="140">
        <f t="shared" si="9"/>
        <v>0</v>
      </c>
      <c r="G254" s="140">
        <f t="shared" si="10"/>
        <v>0</v>
      </c>
    </row>
    <row r="255" spans="1:7" outlineLevel="1" x14ac:dyDescent="0.4">
      <c r="A255" s="87" t="s">
        <v>720</v>
      </c>
      <c r="B255" s="104" t="s">
        <v>700</v>
      </c>
      <c r="C255" s="141"/>
      <c r="D255" s="144"/>
      <c r="F255" s="140">
        <f t="shared" si="9"/>
        <v>0</v>
      </c>
      <c r="G255" s="140">
        <f t="shared" si="10"/>
        <v>0</v>
      </c>
    </row>
    <row r="256" spans="1:7" outlineLevel="1" x14ac:dyDescent="0.4">
      <c r="A256" s="87" t="s">
        <v>721</v>
      </c>
      <c r="B256" s="104"/>
      <c r="F256" s="101"/>
      <c r="G256" s="101"/>
    </row>
    <row r="257" spans="1:14" outlineLevel="1" x14ac:dyDescent="0.4">
      <c r="A257" s="87" t="s">
        <v>722</v>
      </c>
      <c r="B257" s="104"/>
      <c r="F257" s="101"/>
      <c r="G257" s="101"/>
    </row>
    <row r="258" spans="1:14" outlineLevel="1" x14ac:dyDescent="0.4">
      <c r="A258" s="87" t="s">
        <v>723</v>
      </c>
      <c r="B258" s="104"/>
      <c r="F258" s="101"/>
      <c r="G258" s="101"/>
    </row>
    <row r="259" spans="1:14" ht="15" customHeight="1" x14ac:dyDescent="0.4">
      <c r="A259" s="98"/>
      <c r="B259" s="177" t="s">
        <v>724</v>
      </c>
      <c r="C259" s="98" t="s">
        <v>466</v>
      </c>
      <c r="D259" s="98"/>
      <c r="E259" s="105"/>
      <c r="F259" s="98"/>
      <c r="G259" s="98"/>
    </row>
    <row r="260" spans="1:14" x14ac:dyDescent="0.4">
      <c r="A260" s="87" t="s">
        <v>725</v>
      </c>
      <c r="B260" s="87" t="s">
        <v>726</v>
      </c>
      <c r="C260" s="121">
        <v>0.92647947916133666</v>
      </c>
      <c r="E260" s="103"/>
      <c r="F260" s="103"/>
      <c r="G260" s="103"/>
    </row>
    <row r="261" spans="1:14" x14ac:dyDescent="0.4">
      <c r="A261" s="87" t="s">
        <v>727</v>
      </c>
      <c r="B261" s="87" t="s">
        <v>728</v>
      </c>
      <c r="C261" s="121">
        <v>7.1190291270485095E-2</v>
      </c>
      <c r="E261" s="103"/>
      <c r="F261" s="103"/>
    </row>
    <row r="262" spans="1:14" x14ac:dyDescent="0.4">
      <c r="A262" s="87" t="s">
        <v>729</v>
      </c>
      <c r="B262" s="87" t="s">
        <v>730</v>
      </c>
      <c r="C262" s="121">
        <v>5.0760450357261446E-6</v>
      </c>
      <c r="E262" s="103"/>
      <c r="F262" s="103"/>
    </row>
    <row r="263" spans="1:14" s="164" customFormat="1" x14ac:dyDescent="0.4">
      <c r="A263" s="165" t="s">
        <v>731</v>
      </c>
      <c r="B263" s="165" t="s">
        <v>1166</v>
      </c>
      <c r="C263" s="166">
        <v>0</v>
      </c>
      <c r="D263" s="165"/>
      <c r="E263" s="151"/>
      <c r="F263" s="151"/>
      <c r="G263" s="163"/>
    </row>
    <row r="264" spans="1:14" x14ac:dyDescent="0.4">
      <c r="A264" s="165" t="s">
        <v>830</v>
      </c>
      <c r="B264" s="108" t="s">
        <v>824</v>
      </c>
      <c r="C264" s="121">
        <v>0</v>
      </c>
      <c r="D264" s="114"/>
      <c r="E264" s="114"/>
      <c r="F264" s="115"/>
      <c r="G264" s="115"/>
      <c r="H264" s="83"/>
      <c r="I264" s="87"/>
      <c r="J264" s="87"/>
      <c r="K264" s="87"/>
      <c r="L264" s="83"/>
      <c r="M264" s="83"/>
      <c r="N264" s="83"/>
    </row>
    <row r="265" spans="1:14" x14ac:dyDescent="0.4">
      <c r="A265" s="165" t="s">
        <v>1167</v>
      </c>
      <c r="B265" s="87" t="s">
        <v>97</v>
      </c>
      <c r="C265" s="121">
        <v>2.3251535231425253E-3</v>
      </c>
      <c r="E265" s="103"/>
      <c r="F265" s="103"/>
    </row>
    <row r="266" spans="1:14" outlineLevel="1" x14ac:dyDescent="0.4">
      <c r="A266" s="87" t="s">
        <v>732</v>
      </c>
      <c r="B266" s="104" t="s">
        <v>734</v>
      </c>
      <c r="C266" s="148"/>
      <c r="E266" s="103"/>
      <c r="F266" s="103"/>
    </row>
    <row r="267" spans="1:14" outlineLevel="1" x14ac:dyDescent="0.4">
      <c r="A267" s="165" t="s">
        <v>733</v>
      </c>
      <c r="B267" s="104" t="s">
        <v>736</v>
      </c>
      <c r="C267" s="121"/>
      <c r="E267" s="103"/>
      <c r="F267" s="103"/>
    </row>
    <row r="268" spans="1:14" outlineLevel="1" x14ac:dyDescent="0.4">
      <c r="A268" s="165" t="s">
        <v>735</v>
      </c>
      <c r="B268" s="104" t="s">
        <v>738</v>
      </c>
      <c r="C268" s="121"/>
      <c r="E268" s="103"/>
      <c r="F268" s="103"/>
    </row>
    <row r="269" spans="1:14" outlineLevel="1" x14ac:dyDescent="0.4">
      <c r="A269" s="165" t="s">
        <v>737</v>
      </c>
      <c r="B269" s="104" t="s">
        <v>740</v>
      </c>
      <c r="C269" s="121"/>
      <c r="E269" s="103"/>
      <c r="F269" s="103"/>
    </row>
    <row r="270" spans="1:14" outlineLevel="1" x14ac:dyDescent="0.4">
      <c r="A270" s="165" t="s">
        <v>739</v>
      </c>
      <c r="B270" s="104" t="s">
        <v>101</v>
      </c>
      <c r="C270" s="121"/>
      <c r="E270" s="103"/>
      <c r="F270" s="103"/>
    </row>
    <row r="271" spans="1:14" outlineLevel="1" x14ac:dyDescent="0.4">
      <c r="A271" s="165" t="s">
        <v>741</v>
      </c>
      <c r="B271" s="104" t="s">
        <v>101</v>
      </c>
      <c r="C271" s="121"/>
      <c r="E271" s="103"/>
      <c r="F271" s="103"/>
    </row>
    <row r="272" spans="1:14" outlineLevel="1" x14ac:dyDescent="0.4">
      <c r="A272" s="165" t="s">
        <v>742</v>
      </c>
      <c r="B272" s="104" t="s">
        <v>101</v>
      </c>
      <c r="C272" s="121"/>
      <c r="E272" s="103"/>
      <c r="F272" s="103"/>
    </row>
    <row r="273" spans="1:7" outlineLevel="1" x14ac:dyDescent="0.4">
      <c r="A273" s="165" t="s">
        <v>743</v>
      </c>
      <c r="B273" s="104" t="s">
        <v>101</v>
      </c>
      <c r="C273" s="121"/>
      <c r="E273" s="103"/>
      <c r="F273" s="103"/>
    </row>
    <row r="274" spans="1:7" outlineLevel="1" x14ac:dyDescent="0.4">
      <c r="A274" s="165" t="s">
        <v>744</v>
      </c>
      <c r="B274" s="104" t="s">
        <v>101</v>
      </c>
      <c r="C274" s="121"/>
      <c r="E274" s="103"/>
      <c r="F274" s="103"/>
    </row>
    <row r="275" spans="1:7" outlineLevel="1" x14ac:dyDescent="0.4">
      <c r="A275" s="165" t="s">
        <v>745</v>
      </c>
      <c r="B275" s="104" t="s">
        <v>101</v>
      </c>
      <c r="C275" s="121"/>
      <c r="E275" s="103"/>
      <c r="F275" s="103"/>
    </row>
    <row r="276" spans="1:7" ht="15" customHeight="1" x14ac:dyDescent="0.4">
      <c r="A276" s="98"/>
      <c r="B276" s="177" t="s">
        <v>746</v>
      </c>
      <c r="C276" s="98" t="s">
        <v>466</v>
      </c>
      <c r="D276" s="98"/>
      <c r="E276" s="105"/>
      <c r="F276" s="98"/>
      <c r="G276" s="100"/>
    </row>
    <row r="277" spans="1:7" x14ac:dyDescent="0.4">
      <c r="A277" s="87" t="s">
        <v>7</v>
      </c>
      <c r="B277" s="87" t="s">
        <v>825</v>
      </c>
      <c r="C277" s="121">
        <v>1</v>
      </c>
      <c r="E277" s="83"/>
      <c r="F277" s="83"/>
    </row>
    <row r="278" spans="1:7" x14ac:dyDescent="0.4">
      <c r="A278" s="87" t="s">
        <v>747</v>
      </c>
      <c r="B278" s="87" t="s">
        <v>748</v>
      </c>
      <c r="C278" s="121">
        <v>0</v>
      </c>
      <c r="E278" s="83"/>
      <c r="F278" s="83"/>
    </row>
    <row r="279" spans="1:7" x14ac:dyDescent="0.4">
      <c r="A279" s="87" t="s">
        <v>749</v>
      </c>
      <c r="B279" s="87" t="s">
        <v>97</v>
      </c>
      <c r="C279" s="121">
        <v>0</v>
      </c>
      <c r="E279" s="83"/>
      <c r="F279" s="83"/>
    </row>
    <row r="280" spans="1:7" outlineLevel="1" x14ac:dyDescent="0.4">
      <c r="A280" s="87" t="s">
        <v>750</v>
      </c>
      <c r="C280" s="121"/>
      <c r="E280" s="83"/>
      <c r="F280" s="83"/>
    </row>
    <row r="281" spans="1:7" outlineLevel="1" x14ac:dyDescent="0.4">
      <c r="A281" s="87" t="s">
        <v>751</v>
      </c>
      <c r="C281" s="121"/>
      <c r="E281" s="83"/>
      <c r="F281" s="83"/>
    </row>
    <row r="282" spans="1:7" outlineLevel="1" x14ac:dyDescent="0.4">
      <c r="A282" s="87" t="s">
        <v>752</v>
      </c>
      <c r="C282" s="121"/>
      <c r="E282" s="83"/>
      <c r="F282" s="83"/>
    </row>
    <row r="283" spans="1:7" outlineLevel="1" x14ac:dyDescent="0.4">
      <c r="A283" s="87" t="s">
        <v>753</v>
      </c>
      <c r="C283" s="121"/>
      <c r="E283" s="83"/>
      <c r="F283" s="83"/>
    </row>
    <row r="284" spans="1:7" outlineLevel="1" x14ac:dyDescent="0.4">
      <c r="A284" s="87" t="s">
        <v>754</v>
      </c>
      <c r="C284" s="121"/>
      <c r="E284" s="83"/>
      <c r="F284" s="83"/>
    </row>
    <row r="285" spans="1:7" outlineLevel="1" x14ac:dyDescent="0.4">
      <c r="A285" s="87" t="s">
        <v>755</v>
      </c>
      <c r="C285" s="121"/>
      <c r="E285" s="83"/>
      <c r="F285" s="83"/>
    </row>
    <row r="286" spans="1:7" s="149" customFormat="1" x14ac:dyDescent="0.4">
      <c r="A286" s="99"/>
      <c r="B286" s="99" t="s">
        <v>1205</v>
      </c>
      <c r="C286" s="99" t="s">
        <v>64</v>
      </c>
      <c r="D286" s="99" t="s">
        <v>1049</v>
      </c>
      <c r="E286" s="99"/>
      <c r="F286" s="99" t="s">
        <v>466</v>
      </c>
      <c r="G286" s="99" t="s">
        <v>1052</v>
      </c>
    </row>
    <row r="287" spans="1:7" s="149" customFormat="1" x14ac:dyDescent="0.4">
      <c r="A287" s="180" t="s">
        <v>1054</v>
      </c>
      <c r="B287" s="157" t="s">
        <v>559</v>
      </c>
      <c r="C287" s="155" t="s">
        <v>34</v>
      </c>
      <c r="D287" s="156" t="s">
        <v>34</v>
      </c>
      <c r="E287" s="158"/>
      <c r="F287" s="154" t="str">
        <f>IF($C$305=0,"",IF(C287="[For completion]","",C287/$C$305))</f>
        <v/>
      </c>
      <c r="G287" s="154" t="str">
        <f>IF($D$305=0,"",IF(D287="[For completion]","",D287/$D$305))</f>
        <v/>
      </c>
    </row>
    <row r="288" spans="1:7" s="149" customFormat="1" x14ac:dyDescent="0.4">
      <c r="A288" s="180" t="s">
        <v>1055</v>
      </c>
      <c r="B288" s="157" t="s">
        <v>559</v>
      </c>
      <c r="C288" s="155" t="s">
        <v>34</v>
      </c>
      <c r="D288" s="156" t="s">
        <v>34</v>
      </c>
      <c r="E288" s="158"/>
      <c r="F288" s="154" t="str">
        <f t="shared" ref="F288:F304" si="11">IF($C$305=0,"",IF(C288="[For completion]","",C288/$C$305))</f>
        <v/>
      </c>
      <c r="G288" s="154" t="str">
        <f t="shared" ref="G288:G304" si="12">IF($D$305=0,"",IF(D288="[For completion]","",D288/$D$305))</f>
        <v/>
      </c>
    </row>
    <row r="289" spans="1:7" s="149" customFormat="1" x14ac:dyDescent="0.4">
      <c r="A289" s="180" t="s">
        <v>1056</v>
      </c>
      <c r="B289" s="157" t="s">
        <v>559</v>
      </c>
      <c r="C289" s="155" t="s">
        <v>34</v>
      </c>
      <c r="D289" s="156" t="s">
        <v>34</v>
      </c>
      <c r="E289" s="158"/>
      <c r="F289" s="154" t="str">
        <f t="shared" si="11"/>
        <v/>
      </c>
      <c r="G289" s="154" t="str">
        <f t="shared" si="12"/>
        <v/>
      </c>
    </row>
    <row r="290" spans="1:7" s="149" customFormat="1" x14ac:dyDescent="0.4">
      <c r="A290" s="180" t="s">
        <v>1057</v>
      </c>
      <c r="B290" s="157" t="s">
        <v>559</v>
      </c>
      <c r="C290" s="155" t="s">
        <v>34</v>
      </c>
      <c r="D290" s="156" t="s">
        <v>34</v>
      </c>
      <c r="E290" s="158"/>
      <c r="F290" s="154" t="str">
        <f t="shared" si="11"/>
        <v/>
      </c>
      <c r="G290" s="154" t="str">
        <f t="shared" si="12"/>
        <v/>
      </c>
    </row>
    <row r="291" spans="1:7" s="149" customFormat="1" x14ac:dyDescent="0.4">
      <c r="A291" s="180" t="s">
        <v>1058</v>
      </c>
      <c r="B291" s="157" t="s">
        <v>559</v>
      </c>
      <c r="C291" s="155" t="s">
        <v>34</v>
      </c>
      <c r="D291" s="156" t="s">
        <v>34</v>
      </c>
      <c r="E291" s="158"/>
      <c r="F291" s="154" t="str">
        <f t="shared" si="11"/>
        <v/>
      </c>
      <c r="G291" s="154" t="str">
        <f t="shared" si="12"/>
        <v/>
      </c>
    </row>
    <row r="292" spans="1:7" s="149" customFormat="1" x14ac:dyDescent="0.4">
      <c r="A292" s="180" t="s">
        <v>1059</v>
      </c>
      <c r="B292" s="157" t="s">
        <v>559</v>
      </c>
      <c r="C292" s="155" t="s">
        <v>34</v>
      </c>
      <c r="D292" s="156" t="s">
        <v>34</v>
      </c>
      <c r="E292" s="158"/>
      <c r="F292" s="154" t="str">
        <f t="shared" si="11"/>
        <v/>
      </c>
      <c r="G292" s="154" t="str">
        <f t="shared" si="12"/>
        <v/>
      </c>
    </row>
    <row r="293" spans="1:7" s="149" customFormat="1" x14ac:dyDescent="0.4">
      <c r="A293" s="180" t="s">
        <v>1060</v>
      </c>
      <c r="B293" s="157" t="s">
        <v>559</v>
      </c>
      <c r="C293" s="155" t="s">
        <v>34</v>
      </c>
      <c r="D293" s="156" t="s">
        <v>34</v>
      </c>
      <c r="E293" s="158"/>
      <c r="F293" s="154" t="str">
        <f t="shared" si="11"/>
        <v/>
      </c>
      <c r="G293" s="154" t="str">
        <f t="shared" si="12"/>
        <v/>
      </c>
    </row>
    <row r="294" spans="1:7" s="149" customFormat="1" x14ac:dyDescent="0.4">
      <c r="A294" s="180" t="s">
        <v>1061</v>
      </c>
      <c r="B294" s="157" t="s">
        <v>559</v>
      </c>
      <c r="C294" s="155" t="s">
        <v>34</v>
      </c>
      <c r="D294" s="156" t="s">
        <v>34</v>
      </c>
      <c r="E294" s="158"/>
      <c r="F294" s="154" t="str">
        <f t="shared" si="11"/>
        <v/>
      </c>
      <c r="G294" s="154" t="str">
        <f t="shared" si="12"/>
        <v/>
      </c>
    </row>
    <row r="295" spans="1:7" s="149" customFormat="1" x14ac:dyDescent="0.4">
      <c r="A295" s="180" t="s">
        <v>1062</v>
      </c>
      <c r="B295" s="170" t="s">
        <v>559</v>
      </c>
      <c r="C295" s="155" t="s">
        <v>34</v>
      </c>
      <c r="D295" s="156" t="s">
        <v>34</v>
      </c>
      <c r="E295" s="158"/>
      <c r="F295" s="154" t="str">
        <f t="shared" si="11"/>
        <v/>
      </c>
      <c r="G295" s="154" t="str">
        <f t="shared" si="12"/>
        <v/>
      </c>
    </row>
    <row r="296" spans="1:7" s="149" customFormat="1" x14ac:dyDescent="0.4">
      <c r="A296" s="180" t="s">
        <v>1063</v>
      </c>
      <c r="B296" s="157" t="s">
        <v>559</v>
      </c>
      <c r="C296" s="155" t="s">
        <v>34</v>
      </c>
      <c r="D296" s="156" t="s">
        <v>34</v>
      </c>
      <c r="E296" s="158"/>
      <c r="F296" s="154" t="str">
        <f t="shared" si="11"/>
        <v/>
      </c>
      <c r="G296" s="154" t="str">
        <f t="shared" si="12"/>
        <v/>
      </c>
    </row>
    <row r="297" spans="1:7" s="149" customFormat="1" x14ac:dyDescent="0.4">
      <c r="A297" s="180" t="s">
        <v>1064</v>
      </c>
      <c r="B297" s="157" t="s">
        <v>559</v>
      </c>
      <c r="C297" s="155" t="s">
        <v>34</v>
      </c>
      <c r="D297" s="156" t="s">
        <v>34</v>
      </c>
      <c r="E297" s="158"/>
      <c r="F297" s="154" t="str">
        <f t="shared" si="11"/>
        <v/>
      </c>
      <c r="G297" s="154" t="str">
        <f t="shared" si="12"/>
        <v/>
      </c>
    </row>
    <row r="298" spans="1:7" s="149" customFormat="1" x14ac:dyDescent="0.4">
      <c r="A298" s="180" t="s">
        <v>1065</v>
      </c>
      <c r="B298" s="157" t="s">
        <v>559</v>
      </c>
      <c r="C298" s="155" t="s">
        <v>34</v>
      </c>
      <c r="D298" s="156" t="s">
        <v>34</v>
      </c>
      <c r="E298" s="158"/>
      <c r="F298" s="154" t="str">
        <f t="shared" si="11"/>
        <v/>
      </c>
      <c r="G298" s="154" t="str">
        <f t="shared" si="12"/>
        <v/>
      </c>
    </row>
    <row r="299" spans="1:7" s="149" customFormat="1" x14ac:dyDescent="0.4">
      <c r="A299" s="180" t="s">
        <v>1066</v>
      </c>
      <c r="B299" s="157" t="s">
        <v>559</v>
      </c>
      <c r="C299" s="155" t="s">
        <v>34</v>
      </c>
      <c r="D299" s="156" t="s">
        <v>34</v>
      </c>
      <c r="E299" s="158"/>
      <c r="F299" s="154" t="str">
        <f t="shared" si="11"/>
        <v/>
      </c>
      <c r="G299" s="154" t="str">
        <f t="shared" si="12"/>
        <v/>
      </c>
    </row>
    <row r="300" spans="1:7" s="149" customFormat="1" x14ac:dyDescent="0.4">
      <c r="A300" s="180" t="s">
        <v>1067</v>
      </c>
      <c r="B300" s="157" t="s">
        <v>559</v>
      </c>
      <c r="C300" s="155" t="s">
        <v>34</v>
      </c>
      <c r="D300" s="156" t="s">
        <v>34</v>
      </c>
      <c r="E300" s="158"/>
      <c r="F300" s="154" t="str">
        <f t="shared" si="11"/>
        <v/>
      </c>
      <c r="G300" s="154" t="str">
        <f t="shared" si="12"/>
        <v/>
      </c>
    </row>
    <row r="301" spans="1:7" s="149" customFormat="1" x14ac:dyDescent="0.4">
      <c r="A301" s="180" t="s">
        <v>1068</v>
      </c>
      <c r="B301" s="157" t="s">
        <v>559</v>
      </c>
      <c r="C301" s="155" t="s">
        <v>34</v>
      </c>
      <c r="D301" s="156" t="s">
        <v>34</v>
      </c>
      <c r="E301" s="158"/>
      <c r="F301" s="154" t="str">
        <f t="shared" si="11"/>
        <v/>
      </c>
      <c r="G301" s="154" t="str">
        <f t="shared" si="12"/>
        <v/>
      </c>
    </row>
    <row r="302" spans="1:7" s="149" customFormat="1" x14ac:dyDescent="0.4">
      <c r="A302" s="180" t="s">
        <v>1069</v>
      </c>
      <c r="B302" s="157" t="s">
        <v>559</v>
      </c>
      <c r="C302" s="155" t="s">
        <v>34</v>
      </c>
      <c r="D302" s="156" t="s">
        <v>34</v>
      </c>
      <c r="E302" s="158"/>
      <c r="F302" s="154" t="str">
        <f t="shared" si="11"/>
        <v/>
      </c>
      <c r="G302" s="154" t="str">
        <f t="shared" si="12"/>
        <v/>
      </c>
    </row>
    <row r="303" spans="1:7" s="149" customFormat="1" x14ac:dyDescent="0.4">
      <c r="A303" s="180" t="s">
        <v>1070</v>
      </c>
      <c r="B303" s="157" t="s">
        <v>559</v>
      </c>
      <c r="C303" s="155" t="s">
        <v>34</v>
      </c>
      <c r="D303" s="156" t="s">
        <v>34</v>
      </c>
      <c r="E303" s="158"/>
      <c r="F303" s="154" t="str">
        <f t="shared" si="11"/>
        <v/>
      </c>
      <c r="G303" s="154" t="str">
        <f t="shared" si="12"/>
        <v/>
      </c>
    </row>
    <row r="304" spans="1:7" s="149" customFormat="1" x14ac:dyDescent="0.4">
      <c r="A304" s="180" t="s">
        <v>1071</v>
      </c>
      <c r="B304" s="157" t="s">
        <v>1093</v>
      </c>
      <c r="C304" s="155" t="s">
        <v>34</v>
      </c>
      <c r="D304" s="156" t="s">
        <v>34</v>
      </c>
      <c r="E304" s="158"/>
      <c r="F304" s="154" t="str">
        <f t="shared" si="11"/>
        <v/>
      </c>
      <c r="G304" s="154" t="str">
        <f t="shared" si="12"/>
        <v/>
      </c>
    </row>
    <row r="305" spans="1:7" s="149" customFormat="1" x14ac:dyDescent="0.4">
      <c r="A305" s="180" t="s">
        <v>1072</v>
      </c>
      <c r="B305" s="157" t="s">
        <v>99</v>
      </c>
      <c r="C305" s="155">
        <f>SUM(C287:C304)</f>
        <v>0</v>
      </c>
      <c r="D305" s="156">
        <f>SUM(D287:D304)</f>
        <v>0</v>
      </c>
      <c r="E305" s="158"/>
      <c r="F305" s="173">
        <f>SUM(F287:F304)</f>
        <v>0</v>
      </c>
      <c r="G305" s="173">
        <f>SUM(G287:G304)</f>
        <v>0</v>
      </c>
    </row>
    <row r="306" spans="1:7" s="149" customFormat="1" x14ac:dyDescent="0.4">
      <c r="A306" s="180" t="s">
        <v>1073</v>
      </c>
      <c r="B306" s="157"/>
      <c r="C306" s="156"/>
      <c r="D306" s="156"/>
      <c r="E306" s="158"/>
      <c r="F306" s="158"/>
      <c r="G306" s="158"/>
    </row>
    <row r="307" spans="1:7" s="149" customFormat="1" x14ac:dyDescent="0.4">
      <c r="A307" s="180" t="s">
        <v>1074</v>
      </c>
      <c r="B307" s="157"/>
      <c r="C307" s="156"/>
      <c r="D307" s="156"/>
      <c r="E307" s="158"/>
      <c r="F307" s="158"/>
      <c r="G307" s="158"/>
    </row>
    <row r="308" spans="1:7" s="149" customFormat="1" x14ac:dyDescent="0.4">
      <c r="A308" s="180" t="s">
        <v>1075</v>
      </c>
      <c r="B308" s="157"/>
      <c r="C308" s="156"/>
      <c r="D308" s="156"/>
      <c r="E308" s="158"/>
      <c r="F308" s="158"/>
      <c r="G308" s="158"/>
    </row>
    <row r="309" spans="1:7" s="160" customFormat="1" x14ac:dyDescent="0.4">
      <c r="A309" s="99"/>
      <c r="B309" s="99" t="s">
        <v>1234</v>
      </c>
      <c r="C309" s="99" t="s">
        <v>64</v>
      </c>
      <c r="D309" s="99" t="s">
        <v>1049</v>
      </c>
      <c r="E309" s="99"/>
      <c r="F309" s="99" t="s">
        <v>466</v>
      </c>
      <c r="G309" s="99" t="s">
        <v>1052</v>
      </c>
    </row>
    <row r="310" spans="1:7" s="160" customFormat="1" x14ac:dyDescent="0.4">
      <c r="A310" s="180" t="s">
        <v>1076</v>
      </c>
      <c r="B310" s="170" t="s">
        <v>559</v>
      </c>
      <c r="C310" s="155" t="s">
        <v>34</v>
      </c>
      <c r="D310" s="169" t="s">
        <v>34</v>
      </c>
      <c r="E310" s="171"/>
      <c r="F310" s="154" t="str">
        <f>IF($C$328=0,"",IF(C310="[For completion]","",C310/$C$328))</f>
        <v/>
      </c>
      <c r="G310" s="154" t="str">
        <f>IF($D$328=0,"",IF(D310="[For completion]","",D310/$D$328))</f>
        <v/>
      </c>
    </row>
    <row r="311" spans="1:7" s="160" customFormat="1" x14ac:dyDescent="0.4">
      <c r="A311" s="180" t="s">
        <v>1077</v>
      </c>
      <c r="B311" s="170" t="s">
        <v>559</v>
      </c>
      <c r="C311" s="155" t="s">
        <v>34</v>
      </c>
      <c r="D311" s="169" t="s">
        <v>34</v>
      </c>
      <c r="E311" s="171"/>
      <c r="F311" s="171"/>
      <c r="G311" s="171"/>
    </row>
    <row r="312" spans="1:7" s="160" customFormat="1" x14ac:dyDescent="0.4">
      <c r="A312" s="180" t="s">
        <v>1078</v>
      </c>
      <c r="B312" s="170" t="s">
        <v>559</v>
      </c>
      <c r="C312" s="155" t="s">
        <v>34</v>
      </c>
      <c r="D312" s="169" t="s">
        <v>34</v>
      </c>
      <c r="E312" s="171"/>
      <c r="F312" s="171"/>
      <c r="G312" s="171"/>
    </row>
    <row r="313" spans="1:7" s="160" customFormat="1" x14ac:dyDescent="0.4">
      <c r="A313" s="180" t="s">
        <v>1079</v>
      </c>
      <c r="B313" s="170" t="s">
        <v>559</v>
      </c>
      <c r="C313" s="155" t="s">
        <v>34</v>
      </c>
      <c r="D313" s="169" t="s">
        <v>34</v>
      </c>
      <c r="E313" s="171"/>
      <c r="F313" s="171"/>
      <c r="G313" s="171"/>
    </row>
    <row r="314" spans="1:7" s="160" customFormat="1" x14ac:dyDescent="0.4">
      <c r="A314" s="180" t="s">
        <v>1080</v>
      </c>
      <c r="B314" s="170" t="s">
        <v>559</v>
      </c>
      <c r="C314" s="155" t="s">
        <v>34</v>
      </c>
      <c r="D314" s="169" t="s">
        <v>34</v>
      </c>
      <c r="E314" s="171"/>
      <c r="F314" s="171"/>
      <c r="G314" s="171"/>
    </row>
    <row r="315" spans="1:7" s="160" customFormat="1" x14ac:dyDescent="0.4">
      <c r="A315" s="180" t="s">
        <v>1081</v>
      </c>
      <c r="B315" s="170" t="s">
        <v>559</v>
      </c>
      <c r="C315" s="155" t="s">
        <v>34</v>
      </c>
      <c r="D315" s="169" t="s">
        <v>34</v>
      </c>
      <c r="E315" s="171"/>
      <c r="F315" s="171"/>
      <c r="G315" s="171"/>
    </row>
    <row r="316" spans="1:7" s="160" customFormat="1" x14ac:dyDescent="0.4">
      <c r="A316" s="180" t="s">
        <v>1082</v>
      </c>
      <c r="B316" s="170" t="s">
        <v>559</v>
      </c>
      <c r="C316" s="155" t="s">
        <v>34</v>
      </c>
      <c r="D316" s="169" t="s">
        <v>34</v>
      </c>
      <c r="E316" s="171"/>
      <c r="F316" s="171"/>
      <c r="G316" s="171"/>
    </row>
    <row r="317" spans="1:7" s="160" customFormat="1" x14ac:dyDescent="0.4">
      <c r="A317" s="180" t="s">
        <v>1083</v>
      </c>
      <c r="B317" s="170" t="s">
        <v>559</v>
      </c>
      <c r="C317" s="155" t="s">
        <v>34</v>
      </c>
      <c r="D317" s="169" t="s">
        <v>34</v>
      </c>
      <c r="E317" s="171"/>
      <c r="F317" s="171"/>
      <c r="G317" s="171"/>
    </row>
    <row r="318" spans="1:7" s="160" customFormat="1" x14ac:dyDescent="0.4">
      <c r="A318" s="180" t="s">
        <v>1084</v>
      </c>
      <c r="B318" s="170" t="s">
        <v>559</v>
      </c>
      <c r="C318" s="155" t="s">
        <v>34</v>
      </c>
      <c r="D318" s="169" t="s">
        <v>34</v>
      </c>
      <c r="E318" s="171"/>
      <c r="F318" s="171"/>
      <c r="G318" s="171"/>
    </row>
    <row r="319" spans="1:7" s="160" customFormat="1" x14ac:dyDescent="0.4">
      <c r="A319" s="180" t="s">
        <v>1085</v>
      </c>
      <c r="B319" s="170" t="s">
        <v>559</v>
      </c>
      <c r="C319" s="155" t="s">
        <v>34</v>
      </c>
      <c r="D319" s="169" t="s">
        <v>34</v>
      </c>
      <c r="E319" s="171"/>
      <c r="F319" s="171"/>
      <c r="G319" s="171"/>
    </row>
    <row r="320" spans="1:7" s="160" customFormat="1" x14ac:dyDescent="0.4">
      <c r="A320" s="180" t="s">
        <v>1123</v>
      </c>
      <c r="B320" s="170" t="s">
        <v>559</v>
      </c>
      <c r="C320" s="155" t="s">
        <v>34</v>
      </c>
      <c r="D320" s="169" t="s">
        <v>34</v>
      </c>
      <c r="E320" s="171"/>
      <c r="F320" s="171"/>
      <c r="G320" s="171"/>
    </row>
    <row r="321" spans="1:7" s="160" customFormat="1" x14ac:dyDescent="0.4">
      <c r="A321" s="180" t="s">
        <v>1124</v>
      </c>
      <c r="B321" s="170" t="s">
        <v>559</v>
      </c>
      <c r="C321" s="155" t="s">
        <v>34</v>
      </c>
      <c r="D321" s="169" t="s">
        <v>34</v>
      </c>
      <c r="E321" s="171"/>
      <c r="F321" s="171"/>
      <c r="G321" s="171"/>
    </row>
    <row r="322" spans="1:7" s="160" customFormat="1" x14ac:dyDescent="0.4">
      <c r="A322" s="180" t="s">
        <v>1125</v>
      </c>
      <c r="B322" s="170" t="s">
        <v>559</v>
      </c>
      <c r="C322" s="155" t="s">
        <v>34</v>
      </c>
      <c r="D322" s="169" t="s">
        <v>34</v>
      </c>
      <c r="E322" s="171"/>
      <c r="F322" s="171"/>
      <c r="G322" s="171"/>
    </row>
    <row r="323" spans="1:7" s="160" customFormat="1" x14ac:dyDescent="0.4">
      <c r="A323" s="180" t="s">
        <v>1126</v>
      </c>
      <c r="B323" s="170" t="s">
        <v>559</v>
      </c>
      <c r="C323" s="155" t="s">
        <v>34</v>
      </c>
      <c r="D323" s="169" t="s">
        <v>34</v>
      </c>
      <c r="E323" s="171"/>
      <c r="F323" s="171"/>
      <c r="G323" s="171"/>
    </row>
    <row r="324" spans="1:7" s="160" customFormat="1" x14ac:dyDescent="0.4">
      <c r="A324" s="180" t="s">
        <v>1127</v>
      </c>
      <c r="B324" s="170" t="s">
        <v>559</v>
      </c>
      <c r="C324" s="155" t="s">
        <v>34</v>
      </c>
      <c r="D324" s="169" t="s">
        <v>34</v>
      </c>
      <c r="E324" s="171"/>
      <c r="F324" s="171"/>
      <c r="G324" s="171"/>
    </row>
    <row r="325" spans="1:7" s="160" customFormat="1" x14ac:dyDescent="0.4">
      <c r="A325" s="180" t="s">
        <v>1128</v>
      </c>
      <c r="B325" s="170" t="s">
        <v>559</v>
      </c>
      <c r="C325" s="155" t="s">
        <v>34</v>
      </c>
      <c r="D325" s="169" t="s">
        <v>34</v>
      </c>
      <c r="E325" s="171"/>
      <c r="F325" s="171"/>
      <c r="G325" s="171"/>
    </row>
    <row r="326" spans="1:7" s="160" customFormat="1" x14ac:dyDescent="0.4">
      <c r="A326" s="180" t="s">
        <v>1129</v>
      </c>
      <c r="B326" s="170" t="s">
        <v>559</v>
      </c>
      <c r="C326" s="155" t="s">
        <v>34</v>
      </c>
      <c r="D326" s="169" t="s">
        <v>34</v>
      </c>
      <c r="E326" s="171"/>
      <c r="F326" s="171"/>
      <c r="G326" s="171"/>
    </row>
    <row r="327" spans="1:7" s="160" customFormat="1" x14ac:dyDescent="0.4">
      <c r="A327" s="180" t="s">
        <v>1130</v>
      </c>
      <c r="B327" s="170" t="s">
        <v>1093</v>
      </c>
      <c r="C327" s="155" t="s">
        <v>34</v>
      </c>
      <c r="D327" s="169" t="s">
        <v>34</v>
      </c>
      <c r="E327" s="171"/>
      <c r="F327" s="171"/>
      <c r="G327" s="171"/>
    </row>
    <row r="328" spans="1:7" s="160" customFormat="1" x14ac:dyDescent="0.4">
      <c r="A328" s="180" t="s">
        <v>1131</v>
      </c>
      <c r="B328" s="170" t="s">
        <v>99</v>
      </c>
      <c r="C328" s="155">
        <f>SUM(C310:C327)</f>
        <v>0</v>
      </c>
      <c r="D328" s="169">
        <f>SUM(D310:D327)</f>
        <v>0</v>
      </c>
      <c r="E328" s="171"/>
      <c r="F328" s="173">
        <f>SUM(F310:F327)</f>
        <v>0</v>
      </c>
      <c r="G328" s="173">
        <f>SUM(G310:G327)</f>
        <v>0</v>
      </c>
    </row>
    <row r="329" spans="1:7" s="160" customFormat="1" x14ac:dyDescent="0.4">
      <c r="A329" s="180" t="s">
        <v>1086</v>
      </c>
      <c r="B329" s="170"/>
      <c r="C329" s="169"/>
      <c r="D329" s="169"/>
      <c r="E329" s="171"/>
      <c r="F329" s="171"/>
      <c r="G329" s="171"/>
    </row>
    <row r="330" spans="1:7" s="160" customFormat="1" x14ac:dyDescent="0.4">
      <c r="A330" s="180" t="s">
        <v>1132</v>
      </c>
      <c r="B330" s="170"/>
      <c r="C330" s="169"/>
      <c r="D330" s="169"/>
      <c r="E330" s="171"/>
      <c r="F330" s="171"/>
      <c r="G330" s="171"/>
    </row>
    <row r="331" spans="1:7" s="160" customFormat="1" x14ac:dyDescent="0.4">
      <c r="A331" s="180" t="s">
        <v>1133</v>
      </c>
      <c r="B331" s="170"/>
      <c r="C331" s="169"/>
      <c r="D331" s="169"/>
      <c r="E331" s="171"/>
      <c r="F331" s="171"/>
      <c r="G331" s="171"/>
    </row>
    <row r="332" spans="1:7" s="149" customFormat="1" x14ac:dyDescent="0.4">
      <c r="A332" s="99"/>
      <c r="B332" s="99" t="s">
        <v>1206</v>
      </c>
      <c r="C332" s="99" t="s">
        <v>64</v>
      </c>
      <c r="D332" s="99" t="s">
        <v>1049</v>
      </c>
      <c r="E332" s="99"/>
      <c r="F332" s="99" t="s">
        <v>466</v>
      </c>
      <c r="G332" s="99" t="s">
        <v>1052</v>
      </c>
    </row>
    <row r="333" spans="1:7" s="149" customFormat="1" x14ac:dyDescent="0.4">
      <c r="A333" s="180" t="s">
        <v>1134</v>
      </c>
      <c r="B333" s="157" t="s">
        <v>1041</v>
      </c>
      <c r="C333" s="155" t="s">
        <v>34</v>
      </c>
      <c r="D333" s="156" t="s">
        <v>34</v>
      </c>
      <c r="E333" s="158"/>
      <c r="F333" s="154" t="str">
        <f>IF($C$343=0,"",IF(C333="[For completion]","",C333/$C$343))</f>
        <v/>
      </c>
      <c r="G333" s="154" t="str">
        <f>IF($D$343=0,"",IF(D333="[For completion]","",D333/$D$343))</f>
        <v/>
      </c>
    </row>
    <row r="334" spans="1:7" s="149" customFormat="1" x14ac:dyDescent="0.4">
      <c r="A334" s="180" t="s">
        <v>1135</v>
      </c>
      <c r="B334" s="157" t="s">
        <v>1042</v>
      </c>
      <c r="C334" s="155" t="s">
        <v>34</v>
      </c>
      <c r="D334" s="156" t="s">
        <v>34</v>
      </c>
      <c r="E334" s="158"/>
      <c r="F334" s="154" t="str">
        <f t="shared" ref="F334:F342" si="13">IF($C$343=0,"",IF(C334="[For completion]","",C334/$C$343))</f>
        <v/>
      </c>
      <c r="G334" s="154" t="str">
        <f t="shared" ref="G334:G342" si="14">IF($D$343=0,"",IF(D334="[For completion]","",D334/$D$343))</f>
        <v/>
      </c>
    </row>
    <row r="335" spans="1:7" s="149" customFormat="1" x14ac:dyDescent="0.4">
      <c r="A335" s="180" t="s">
        <v>1136</v>
      </c>
      <c r="B335" s="186" t="s">
        <v>1214</v>
      </c>
      <c r="C335" s="155" t="s">
        <v>34</v>
      </c>
      <c r="D335" s="156" t="s">
        <v>34</v>
      </c>
      <c r="E335" s="158"/>
      <c r="F335" s="154" t="str">
        <f t="shared" si="13"/>
        <v/>
      </c>
      <c r="G335" s="154" t="str">
        <f t="shared" si="14"/>
        <v/>
      </c>
    </row>
    <row r="336" spans="1:7" s="149" customFormat="1" x14ac:dyDescent="0.4">
      <c r="A336" s="180" t="s">
        <v>1137</v>
      </c>
      <c r="B336" s="157" t="s">
        <v>1043</v>
      </c>
      <c r="C336" s="155" t="s">
        <v>34</v>
      </c>
      <c r="D336" s="156" t="s">
        <v>34</v>
      </c>
      <c r="E336" s="158"/>
      <c r="F336" s="154" t="str">
        <f t="shared" si="13"/>
        <v/>
      </c>
      <c r="G336" s="154" t="str">
        <f t="shared" si="14"/>
        <v/>
      </c>
    </row>
    <row r="337" spans="1:7" s="149" customFormat="1" x14ac:dyDescent="0.4">
      <c r="A337" s="180" t="s">
        <v>1138</v>
      </c>
      <c r="B337" s="157" t="s">
        <v>1044</v>
      </c>
      <c r="C337" s="155" t="s">
        <v>34</v>
      </c>
      <c r="D337" s="156" t="s">
        <v>34</v>
      </c>
      <c r="E337" s="158"/>
      <c r="F337" s="154" t="str">
        <f t="shared" si="13"/>
        <v/>
      </c>
      <c r="G337" s="154" t="str">
        <f t="shared" si="14"/>
        <v/>
      </c>
    </row>
    <row r="338" spans="1:7" s="149" customFormat="1" x14ac:dyDescent="0.4">
      <c r="A338" s="180" t="s">
        <v>1139</v>
      </c>
      <c r="B338" s="157" t="s">
        <v>1045</v>
      </c>
      <c r="C338" s="155" t="s">
        <v>34</v>
      </c>
      <c r="D338" s="156" t="s">
        <v>34</v>
      </c>
      <c r="E338" s="158"/>
      <c r="F338" s="154" t="str">
        <f t="shared" si="13"/>
        <v/>
      </c>
      <c r="G338" s="154" t="str">
        <f t="shared" si="14"/>
        <v/>
      </c>
    </row>
    <row r="339" spans="1:7" s="149" customFormat="1" x14ac:dyDescent="0.4">
      <c r="A339" s="180" t="s">
        <v>1140</v>
      </c>
      <c r="B339" s="157" t="s">
        <v>1046</v>
      </c>
      <c r="C339" s="155" t="s">
        <v>34</v>
      </c>
      <c r="D339" s="156" t="s">
        <v>34</v>
      </c>
      <c r="E339" s="158"/>
      <c r="F339" s="154" t="str">
        <f t="shared" si="13"/>
        <v/>
      </c>
      <c r="G339" s="154" t="str">
        <f t="shared" si="14"/>
        <v/>
      </c>
    </row>
    <row r="340" spans="1:7" s="149" customFormat="1" x14ac:dyDescent="0.4">
      <c r="A340" s="180" t="s">
        <v>1141</v>
      </c>
      <c r="B340" s="157" t="s">
        <v>1047</v>
      </c>
      <c r="C340" s="155" t="s">
        <v>34</v>
      </c>
      <c r="D340" s="156" t="s">
        <v>34</v>
      </c>
      <c r="E340" s="158"/>
      <c r="F340" s="154" t="str">
        <f t="shared" si="13"/>
        <v/>
      </c>
      <c r="G340" s="154" t="str">
        <f t="shared" si="14"/>
        <v/>
      </c>
    </row>
    <row r="341" spans="1:7" s="149" customFormat="1" x14ac:dyDescent="0.4">
      <c r="A341" s="180" t="s">
        <v>1142</v>
      </c>
      <c r="B341" s="157" t="s">
        <v>1048</v>
      </c>
      <c r="C341" s="155" t="s">
        <v>34</v>
      </c>
      <c r="D341" s="156" t="s">
        <v>34</v>
      </c>
      <c r="E341" s="158"/>
      <c r="F341" s="154" t="str">
        <f t="shared" si="13"/>
        <v/>
      </c>
      <c r="G341" s="154" t="str">
        <f t="shared" si="14"/>
        <v/>
      </c>
    </row>
    <row r="342" spans="1:7" s="149" customFormat="1" x14ac:dyDescent="0.4">
      <c r="A342" s="180" t="s">
        <v>1143</v>
      </c>
      <c r="B342" s="169" t="s">
        <v>1093</v>
      </c>
      <c r="C342" s="155" t="s">
        <v>34</v>
      </c>
      <c r="D342" s="169" t="s">
        <v>34</v>
      </c>
      <c r="F342" s="154" t="str">
        <f t="shared" si="13"/>
        <v/>
      </c>
      <c r="G342" s="154" t="str">
        <f t="shared" si="14"/>
        <v/>
      </c>
    </row>
    <row r="343" spans="1:7" s="149" customFormat="1" x14ac:dyDescent="0.4">
      <c r="A343" s="180" t="s">
        <v>1144</v>
      </c>
      <c r="B343" s="157" t="s">
        <v>99</v>
      </c>
      <c r="C343" s="155">
        <f>SUM(C333:C341)</f>
        <v>0</v>
      </c>
      <c r="D343" s="156">
        <f>SUM(D333:D341)</f>
        <v>0</v>
      </c>
      <c r="E343" s="158"/>
      <c r="F343" s="173">
        <f>SUM(F333:F342)</f>
        <v>0</v>
      </c>
      <c r="G343" s="173">
        <f>SUM(G333:G342)</f>
        <v>0</v>
      </c>
    </row>
    <row r="344" spans="1:7" s="149" customFormat="1" x14ac:dyDescent="0.4">
      <c r="A344" s="180" t="s">
        <v>1145</v>
      </c>
      <c r="B344" s="157"/>
      <c r="C344" s="156"/>
      <c r="D344" s="156"/>
      <c r="E344" s="158"/>
      <c r="F344" s="158"/>
      <c r="G344" s="158"/>
    </row>
    <row r="345" spans="1:7" s="149" customFormat="1" x14ac:dyDescent="0.4">
      <c r="A345" s="99"/>
      <c r="B345" s="99" t="s">
        <v>1207</v>
      </c>
      <c r="C345" s="99" t="s">
        <v>64</v>
      </c>
      <c r="D345" s="99" t="s">
        <v>1049</v>
      </c>
      <c r="E345" s="99"/>
      <c r="F345" s="99" t="s">
        <v>466</v>
      </c>
      <c r="G345" s="99" t="s">
        <v>1052</v>
      </c>
    </row>
    <row r="346" spans="1:7" s="149" customFormat="1" x14ac:dyDescent="0.4">
      <c r="A346" s="180" t="s">
        <v>1273</v>
      </c>
      <c r="B346" s="170" t="s">
        <v>1087</v>
      </c>
      <c r="C346" s="155" t="s">
        <v>34</v>
      </c>
      <c r="D346" s="169" t="s">
        <v>34</v>
      </c>
      <c r="E346" s="171"/>
      <c r="F346" s="154" t="str">
        <f>IF($C$353=0,"",IF(C346="[For completion]","",C346/$C$353))</f>
        <v/>
      </c>
      <c r="G346" s="154" t="str">
        <f>IF($D$353=0,"",IF(D346="[For completion]","",D346/$D$353))</f>
        <v/>
      </c>
    </row>
    <row r="347" spans="1:7" s="149" customFormat="1" x14ac:dyDescent="0.4">
      <c r="A347" s="180" t="s">
        <v>1274</v>
      </c>
      <c r="B347" s="167" t="s">
        <v>1088</v>
      </c>
      <c r="C347" s="155" t="s">
        <v>34</v>
      </c>
      <c r="D347" s="169" t="s">
        <v>34</v>
      </c>
      <c r="E347" s="171"/>
      <c r="F347" s="154" t="str">
        <f t="shared" ref="F347:F352" si="15">IF($C$353=0,"",IF(C347="[For completion]","",C347/$C$353))</f>
        <v/>
      </c>
      <c r="G347" s="154" t="str">
        <f t="shared" ref="G347:G352" si="16">IF($D$353=0,"",IF(D347="[For completion]","",D347/$D$353))</f>
        <v/>
      </c>
    </row>
    <row r="348" spans="1:7" s="149" customFormat="1" x14ac:dyDescent="0.4">
      <c r="A348" s="180" t="s">
        <v>1275</v>
      </c>
      <c r="B348" s="170" t="s">
        <v>1089</v>
      </c>
      <c r="C348" s="155" t="s">
        <v>34</v>
      </c>
      <c r="D348" s="169" t="s">
        <v>34</v>
      </c>
      <c r="E348" s="171"/>
      <c r="F348" s="154" t="str">
        <f t="shared" si="15"/>
        <v/>
      </c>
      <c r="G348" s="154" t="str">
        <f t="shared" si="16"/>
        <v/>
      </c>
    </row>
    <row r="349" spans="1:7" s="149" customFormat="1" x14ac:dyDescent="0.4">
      <c r="A349" s="180" t="s">
        <v>1276</v>
      </c>
      <c r="B349" s="170" t="s">
        <v>1090</v>
      </c>
      <c r="C349" s="155" t="s">
        <v>34</v>
      </c>
      <c r="D349" s="169" t="s">
        <v>34</v>
      </c>
      <c r="E349" s="171"/>
      <c r="F349" s="154" t="str">
        <f t="shared" si="15"/>
        <v/>
      </c>
      <c r="G349" s="154" t="str">
        <f t="shared" si="16"/>
        <v/>
      </c>
    </row>
    <row r="350" spans="1:7" s="149" customFormat="1" x14ac:dyDescent="0.4">
      <c r="A350" s="180" t="s">
        <v>1277</v>
      </c>
      <c r="B350" s="170" t="s">
        <v>1091</v>
      </c>
      <c r="C350" s="155" t="s">
        <v>34</v>
      </c>
      <c r="D350" s="169" t="s">
        <v>34</v>
      </c>
      <c r="E350" s="171"/>
      <c r="F350" s="154" t="str">
        <f t="shared" si="15"/>
        <v/>
      </c>
      <c r="G350" s="154" t="str">
        <f t="shared" si="16"/>
        <v/>
      </c>
    </row>
    <row r="351" spans="1:7" s="149" customFormat="1" x14ac:dyDescent="0.4">
      <c r="A351" s="180" t="s">
        <v>1278</v>
      </c>
      <c r="B351" s="170" t="s">
        <v>1092</v>
      </c>
      <c r="C351" s="155" t="s">
        <v>34</v>
      </c>
      <c r="D351" s="169" t="s">
        <v>34</v>
      </c>
      <c r="E351" s="171"/>
      <c r="F351" s="154" t="str">
        <f t="shared" si="15"/>
        <v/>
      </c>
      <c r="G351" s="154" t="str">
        <f t="shared" si="16"/>
        <v/>
      </c>
    </row>
    <row r="352" spans="1:7" s="149" customFormat="1" x14ac:dyDescent="0.4">
      <c r="A352" s="180" t="s">
        <v>1279</v>
      </c>
      <c r="B352" s="170" t="s">
        <v>1050</v>
      </c>
      <c r="C352" s="155" t="s">
        <v>34</v>
      </c>
      <c r="D352" s="169" t="s">
        <v>34</v>
      </c>
      <c r="E352" s="171"/>
      <c r="F352" s="154" t="str">
        <f t="shared" si="15"/>
        <v/>
      </c>
      <c r="G352" s="154" t="str">
        <f t="shared" si="16"/>
        <v/>
      </c>
    </row>
    <row r="353" spans="1:7" s="149" customFormat="1" x14ac:dyDescent="0.4">
      <c r="A353" s="180" t="s">
        <v>1280</v>
      </c>
      <c r="B353" s="170" t="s">
        <v>99</v>
      </c>
      <c r="C353" s="155">
        <f>SUM(C346:C352)</f>
        <v>0</v>
      </c>
      <c r="D353" s="169">
        <f>SUM(D346:D352)</f>
        <v>0</v>
      </c>
      <c r="E353" s="171"/>
      <c r="F353" s="173">
        <f>SUM(F346:F352)</f>
        <v>0</v>
      </c>
      <c r="G353" s="173">
        <f>SUM(G346:G352)</f>
        <v>0</v>
      </c>
    </row>
    <row r="354" spans="1:7" s="149" customFormat="1" x14ac:dyDescent="0.4">
      <c r="A354" s="180" t="s">
        <v>1146</v>
      </c>
      <c r="B354" s="170"/>
      <c r="C354" s="169"/>
      <c r="D354" s="169"/>
      <c r="E354" s="171"/>
      <c r="F354" s="171"/>
      <c r="G354" s="171"/>
    </row>
    <row r="355" spans="1:7" s="149" customFormat="1" x14ac:dyDescent="0.4">
      <c r="A355" s="99"/>
      <c r="B355" s="99" t="s">
        <v>1208</v>
      </c>
      <c r="C355" s="99" t="s">
        <v>64</v>
      </c>
      <c r="D355" s="99" t="s">
        <v>1049</v>
      </c>
      <c r="E355" s="99"/>
      <c r="F355" s="99" t="s">
        <v>466</v>
      </c>
      <c r="G355" s="99" t="s">
        <v>1052</v>
      </c>
    </row>
    <row r="356" spans="1:7" s="149" customFormat="1" x14ac:dyDescent="0.4">
      <c r="A356" s="180" t="s">
        <v>1281</v>
      </c>
      <c r="B356" s="170" t="s">
        <v>1173</v>
      </c>
      <c r="C356" s="155" t="s">
        <v>34</v>
      </c>
      <c r="D356" s="169" t="s">
        <v>34</v>
      </c>
      <c r="E356" s="171"/>
      <c r="F356" s="154" t="str">
        <f>IF($C$360=0,"",IF(C356="[For completion]","",C356/$C$360))</f>
        <v/>
      </c>
      <c r="G356" s="154" t="str">
        <f>IF($D$360=0,"",IF(D356="[For completion]","",D356/$D$360))</f>
        <v/>
      </c>
    </row>
    <row r="357" spans="1:7" s="149" customFormat="1" x14ac:dyDescent="0.4">
      <c r="A357" s="180" t="s">
        <v>1282</v>
      </c>
      <c r="B357" s="167" t="s">
        <v>1179</v>
      </c>
      <c r="C357" s="155" t="s">
        <v>34</v>
      </c>
      <c r="D357" s="169" t="s">
        <v>34</v>
      </c>
      <c r="E357" s="171"/>
      <c r="F357" s="154" t="str">
        <f t="shared" ref="F357:F359" si="17">IF($C$360=0,"",IF(C357="[For completion]","",C357/$C$360))</f>
        <v/>
      </c>
      <c r="G357" s="154" t="str">
        <f t="shared" ref="G357:G359" si="18">IF($D$360=0,"",IF(D357="[For completion]","",D357/$D$360))</f>
        <v/>
      </c>
    </row>
    <row r="358" spans="1:7" s="149" customFormat="1" x14ac:dyDescent="0.4">
      <c r="A358" s="180" t="s">
        <v>1283</v>
      </c>
      <c r="B358" s="170" t="s">
        <v>1050</v>
      </c>
      <c r="C358" s="155" t="s">
        <v>34</v>
      </c>
      <c r="D358" s="169" t="s">
        <v>34</v>
      </c>
      <c r="E358" s="171"/>
      <c r="F358" s="154" t="str">
        <f t="shared" si="17"/>
        <v/>
      </c>
      <c r="G358" s="154" t="str">
        <f t="shared" si="18"/>
        <v/>
      </c>
    </row>
    <row r="359" spans="1:7" s="149" customFormat="1" x14ac:dyDescent="0.4">
      <c r="A359" s="180" t="s">
        <v>1284</v>
      </c>
      <c r="B359" s="169" t="s">
        <v>1093</v>
      </c>
      <c r="C359" s="155" t="s">
        <v>34</v>
      </c>
      <c r="D359" s="169" t="s">
        <v>34</v>
      </c>
      <c r="E359" s="171"/>
      <c r="F359" s="154" t="str">
        <f t="shared" si="17"/>
        <v/>
      </c>
      <c r="G359" s="154" t="str">
        <f t="shared" si="18"/>
        <v/>
      </c>
    </row>
    <row r="360" spans="1:7" s="149" customFormat="1" x14ac:dyDescent="0.4">
      <c r="A360" s="180" t="s">
        <v>1285</v>
      </c>
      <c r="B360" s="170" t="s">
        <v>99</v>
      </c>
      <c r="C360" s="155">
        <f>SUM(C356:C359)</f>
        <v>0</v>
      </c>
      <c r="D360" s="169">
        <f>SUM(D356:D359)</f>
        <v>0</v>
      </c>
      <c r="E360" s="171"/>
      <c r="F360" s="173">
        <f>SUM(F356:F359)</f>
        <v>0</v>
      </c>
      <c r="G360" s="173">
        <f>SUM(G356:G359)</f>
        <v>0</v>
      </c>
    </row>
    <row r="361" spans="1:7" s="149" customFormat="1" x14ac:dyDescent="0.4">
      <c r="A361" s="180" t="s">
        <v>1286</v>
      </c>
      <c r="B361" s="170"/>
      <c r="C361" s="169"/>
      <c r="D361" s="169"/>
      <c r="E361" s="171"/>
      <c r="F361" s="171"/>
      <c r="G361" s="171"/>
    </row>
    <row r="362" spans="1:7" s="149" customFormat="1" x14ac:dyDescent="0.4">
      <c r="A362" s="99"/>
      <c r="B362" s="99" t="s">
        <v>1215</v>
      </c>
      <c r="C362" s="99" t="s">
        <v>64</v>
      </c>
      <c r="D362" s="99" t="s">
        <v>1049</v>
      </c>
      <c r="E362" s="99"/>
      <c r="F362" s="99" t="s">
        <v>466</v>
      </c>
      <c r="G362" s="99" t="s">
        <v>1052</v>
      </c>
    </row>
    <row r="363" spans="1:7" s="149" customFormat="1" x14ac:dyDescent="0.4">
      <c r="A363" s="180" t="s">
        <v>1287</v>
      </c>
      <c r="B363" s="186" t="s">
        <v>559</v>
      </c>
      <c r="C363" s="155" t="s">
        <v>34</v>
      </c>
      <c r="D363" s="180" t="s">
        <v>34</v>
      </c>
      <c r="E363" s="187"/>
      <c r="F363" s="154" t="str">
        <f>IF($C$381=0,"",IF(C363="[For completion]","",C363/$C$381))</f>
        <v/>
      </c>
      <c r="G363" s="154" t="str">
        <f>IF($D$381=0,"",IF(D363="[For completion]","",D363/$D$381))</f>
        <v/>
      </c>
    </row>
    <row r="364" spans="1:7" s="149" customFormat="1" x14ac:dyDescent="0.4">
      <c r="A364" s="180" t="s">
        <v>1288</v>
      </c>
      <c r="B364" s="186" t="s">
        <v>559</v>
      </c>
      <c r="C364" s="155" t="s">
        <v>34</v>
      </c>
      <c r="D364" s="180" t="s">
        <v>34</v>
      </c>
      <c r="E364" s="187"/>
      <c r="F364" s="154" t="str">
        <f t="shared" ref="F364:F381" si="19">IF($C$381=0,"",IF(C364="[For completion]","",C364/$C$381))</f>
        <v/>
      </c>
      <c r="G364" s="154" t="str">
        <f t="shared" ref="G364:G381" si="20">IF($D$381=0,"",IF(D364="[For completion]","",D364/$D$381))</f>
        <v/>
      </c>
    </row>
    <row r="365" spans="1:7" s="149" customFormat="1" x14ac:dyDescent="0.4">
      <c r="A365" s="180" t="s">
        <v>1289</v>
      </c>
      <c r="B365" s="186" t="s">
        <v>559</v>
      </c>
      <c r="C365" s="155" t="s">
        <v>34</v>
      </c>
      <c r="D365" s="180" t="s">
        <v>34</v>
      </c>
      <c r="E365" s="187"/>
      <c r="F365" s="154" t="str">
        <f t="shared" si="19"/>
        <v/>
      </c>
      <c r="G365" s="154" t="str">
        <f t="shared" si="20"/>
        <v/>
      </c>
    </row>
    <row r="366" spans="1:7" s="149" customFormat="1" x14ac:dyDescent="0.4">
      <c r="A366" s="180" t="s">
        <v>1290</v>
      </c>
      <c r="B366" s="186" t="s">
        <v>559</v>
      </c>
      <c r="C366" s="155" t="s">
        <v>34</v>
      </c>
      <c r="D366" s="180" t="s">
        <v>34</v>
      </c>
      <c r="E366" s="187"/>
      <c r="F366" s="154" t="str">
        <f t="shared" si="19"/>
        <v/>
      </c>
      <c r="G366" s="154" t="str">
        <f t="shared" si="20"/>
        <v/>
      </c>
    </row>
    <row r="367" spans="1:7" s="149" customFormat="1" x14ac:dyDescent="0.4">
      <c r="A367" s="180" t="s">
        <v>1291</v>
      </c>
      <c r="B367" s="186" t="s">
        <v>559</v>
      </c>
      <c r="C367" s="155" t="s">
        <v>34</v>
      </c>
      <c r="D367" s="180" t="s">
        <v>34</v>
      </c>
      <c r="E367" s="187"/>
      <c r="F367" s="154" t="str">
        <f t="shared" si="19"/>
        <v/>
      </c>
      <c r="G367" s="154" t="str">
        <f t="shared" si="20"/>
        <v/>
      </c>
    </row>
    <row r="368" spans="1:7" s="149" customFormat="1" x14ac:dyDescent="0.4">
      <c r="A368" s="180" t="s">
        <v>1292</v>
      </c>
      <c r="B368" s="186" t="s">
        <v>559</v>
      </c>
      <c r="C368" s="155" t="s">
        <v>34</v>
      </c>
      <c r="D368" s="180" t="s">
        <v>34</v>
      </c>
      <c r="E368" s="187"/>
      <c r="F368" s="154" t="str">
        <f t="shared" si="19"/>
        <v/>
      </c>
      <c r="G368" s="154" t="str">
        <f t="shared" si="20"/>
        <v/>
      </c>
    </row>
    <row r="369" spans="1:7" s="149" customFormat="1" x14ac:dyDescent="0.4">
      <c r="A369" s="180" t="s">
        <v>1293</v>
      </c>
      <c r="B369" s="186" t="s">
        <v>559</v>
      </c>
      <c r="C369" s="155" t="s">
        <v>34</v>
      </c>
      <c r="D369" s="180" t="s">
        <v>34</v>
      </c>
      <c r="E369" s="187"/>
      <c r="F369" s="154" t="str">
        <f t="shared" si="19"/>
        <v/>
      </c>
      <c r="G369" s="154" t="str">
        <f t="shared" si="20"/>
        <v/>
      </c>
    </row>
    <row r="370" spans="1:7" s="149" customFormat="1" x14ac:dyDescent="0.4">
      <c r="A370" s="180" t="s">
        <v>1294</v>
      </c>
      <c r="B370" s="186" t="s">
        <v>559</v>
      </c>
      <c r="C370" s="155" t="s">
        <v>34</v>
      </c>
      <c r="D370" s="180" t="s">
        <v>34</v>
      </c>
      <c r="E370" s="187"/>
      <c r="F370" s="154" t="str">
        <f t="shared" si="19"/>
        <v/>
      </c>
      <c r="G370" s="154" t="str">
        <f t="shared" si="20"/>
        <v/>
      </c>
    </row>
    <row r="371" spans="1:7" s="149" customFormat="1" x14ac:dyDescent="0.4">
      <c r="A371" s="180" t="s">
        <v>1295</v>
      </c>
      <c r="B371" s="186" t="s">
        <v>559</v>
      </c>
      <c r="C371" s="155" t="s">
        <v>34</v>
      </c>
      <c r="D371" s="180" t="s">
        <v>34</v>
      </c>
      <c r="E371" s="187"/>
      <c r="F371" s="154" t="str">
        <f t="shared" si="19"/>
        <v/>
      </c>
      <c r="G371" s="154" t="str">
        <f t="shared" si="20"/>
        <v/>
      </c>
    </row>
    <row r="372" spans="1:7" s="149" customFormat="1" x14ac:dyDescent="0.4">
      <c r="A372" s="180" t="s">
        <v>1296</v>
      </c>
      <c r="B372" s="186" t="s">
        <v>559</v>
      </c>
      <c r="C372" s="155" t="s">
        <v>34</v>
      </c>
      <c r="D372" s="180" t="s">
        <v>34</v>
      </c>
      <c r="E372" s="187"/>
      <c r="F372" s="154" t="str">
        <f t="shared" si="19"/>
        <v/>
      </c>
      <c r="G372" s="154" t="str">
        <f t="shared" si="20"/>
        <v/>
      </c>
    </row>
    <row r="373" spans="1:7" s="149" customFormat="1" x14ac:dyDescent="0.4">
      <c r="A373" s="180" t="s">
        <v>1297</v>
      </c>
      <c r="B373" s="186" t="s">
        <v>559</v>
      </c>
      <c r="C373" s="155" t="s">
        <v>34</v>
      </c>
      <c r="D373" s="180" t="s">
        <v>34</v>
      </c>
      <c r="E373" s="187"/>
      <c r="F373" s="154" t="str">
        <f t="shared" si="19"/>
        <v/>
      </c>
      <c r="G373" s="154" t="str">
        <f t="shared" si="20"/>
        <v/>
      </c>
    </row>
    <row r="374" spans="1:7" s="149" customFormat="1" x14ac:dyDescent="0.4">
      <c r="A374" s="180" t="s">
        <v>1298</v>
      </c>
      <c r="B374" s="186" t="s">
        <v>559</v>
      </c>
      <c r="C374" s="155" t="s">
        <v>34</v>
      </c>
      <c r="D374" s="180" t="s">
        <v>34</v>
      </c>
      <c r="E374" s="187"/>
      <c r="F374" s="154" t="str">
        <f t="shared" si="19"/>
        <v/>
      </c>
      <c r="G374" s="154" t="str">
        <f t="shared" si="20"/>
        <v/>
      </c>
    </row>
    <row r="375" spans="1:7" s="149" customFormat="1" x14ac:dyDescent="0.4">
      <c r="A375" s="180" t="s">
        <v>1299</v>
      </c>
      <c r="B375" s="186" t="s">
        <v>559</v>
      </c>
      <c r="C375" s="155" t="s">
        <v>34</v>
      </c>
      <c r="D375" s="180" t="s">
        <v>34</v>
      </c>
      <c r="E375" s="187"/>
      <c r="F375" s="154" t="str">
        <f t="shared" si="19"/>
        <v/>
      </c>
      <c r="G375" s="154" t="str">
        <f t="shared" si="20"/>
        <v/>
      </c>
    </row>
    <row r="376" spans="1:7" s="149" customFormat="1" x14ac:dyDescent="0.4">
      <c r="A376" s="180" t="s">
        <v>1300</v>
      </c>
      <c r="B376" s="186" t="s">
        <v>559</v>
      </c>
      <c r="C376" s="155" t="s">
        <v>34</v>
      </c>
      <c r="D376" s="180" t="s">
        <v>34</v>
      </c>
      <c r="E376" s="187"/>
      <c r="F376" s="154" t="str">
        <f t="shared" si="19"/>
        <v/>
      </c>
      <c r="G376" s="154" t="str">
        <f t="shared" si="20"/>
        <v/>
      </c>
    </row>
    <row r="377" spans="1:7" s="149" customFormat="1" x14ac:dyDescent="0.4">
      <c r="A377" s="180" t="s">
        <v>1301</v>
      </c>
      <c r="B377" s="186" t="s">
        <v>559</v>
      </c>
      <c r="C377" s="155" t="s">
        <v>34</v>
      </c>
      <c r="D377" s="180" t="s">
        <v>34</v>
      </c>
      <c r="E377" s="187"/>
      <c r="F377" s="154" t="str">
        <f t="shared" si="19"/>
        <v/>
      </c>
      <c r="G377" s="154" t="str">
        <f t="shared" si="20"/>
        <v/>
      </c>
    </row>
    <row r="378" spans="1:7" s="149" customFormat="1" x14ac:dyDescent="0.4">
      <c r="A378" s="180" t="s">
        <v>1302</v>
      </c>
      <c r="B378" s="186" t="s">
        <v>559</v>
      </c>
      <c r="C378" s="155" t="s">
        <v>34</v>
      </c>
      <c r="D378" s="180" t="s">
        <v>34</v>
      </c>
      <c r="E378" s="187"/>
      <c r="F378" s="154" t="str">
        <f t="shared" si="19"/>
        <v/>
      </c>
      <c r="G378" s="154" t="str">
        <f t="shared" si="20"/>
        <v/>
      </c>
    </row>
    <row r="379" spans="1:7" s="149" customFormat="1" x14ac:dyDescent="0.4">
      <c r="A379" s="180" t="s">
        <v>1303</v>
      </c>
      <c r="B379" s="186" t="s">
        <v>559</v>
      </c>
      <c r="C379" s="155" t="s">
        <v>34</v>
      </c>
      <c r="D379" s="180" t="s">
        <v>34</v>
      </c>
      <c r="E379" s="187"/>
      <c r="F379" s="154" t="str">
        <f t="shared" si="19"/>
        <v/>
      </c>
      <c r="G379" s="154" t="str">
        <f t="shared" si="20"/>
        <v/>
      </c>
    </row>
    <row r="380" spans="1:7" s="149" customFormat="1" x14ac:dyDescent="0.4">
      <c r="A380" s="180" t="s">
        <v>1304</v>
      </c>
      <c r="B380" s="186" t="s">
        <v>1093</v>
      </c>
      <c r="C380" s="155" t="s">
        <v>34</v>
      </c>
      <c r="D380" s="180" t="s">
        <v>34</v>
      </c>
      <c r="E380" s="187"/>
      <c r="F380" s="154" t="str">
        <f t="shared" si="19"/>
        <v/>
      </c>
      <c r="G380" s="154" t="str">
        <f t="shared" si="20"/>
        <v/>
      </c>
    </row>
    <row r="381" spans="1:7" s="149" customFormat="1" x14ac:dyDescent="0.4">
      <c r="A381" s="180" t="s">
        <v>1305</v>
      </c>
      <c r="B381" s="186" t="s">
        <v>99</v>
      </c>
      <c r="C381" s="155">
        <f>SUM(C363:C380)</f>
        <v>0</v>
      </c>
      <c r="D381" s="180">
        <f>SUM(D363:D380)</f>
        <v>0</v>
      </c>
      <c r="E381" s="187"/>
      <c r="F381" s="154" t="str">
        <f t="shared" si="19"/>
        <v/>
      </c>
      <c r="G381" s="154" t="str">
        <f t="shared" si="20"/>
        <v/>
      </c>
    </row>
    <row r="382" spans="1:7" s="149" customFormat="1" x14ac:dyDescent="0.4">
      <c r="A382" s="180" t="s">
        <v>1306</v>
      </c>
      <c r="B382" s="180"/>
      <c r="C382" s="188"/>
      <c r="D382" s="180"/>
      <c r="E382" s="187"/>
      <c r="F382" s="187"/>
      <c r="G382" s="187"/>
    </row>
    <row r="383" spans="1:7" s="149" customFormat="1" x14ac:dyDescent="0.4">
      <c r="A383" s="180" t="s">
        <v>1307</v>
      </c>
      <c r="B383" s="180"/>
      <c r="C383" s="188"/>
      <c r="D383" s="180"/>
      <c r="E383" s="187"/>
      <c r="F383" s="187"/>
      <c r="G383" s="187"/>
    </row>
    <row r="384" spans="1:7" s="149" customFormat="1" x14ac:dyDescent="0.4">
      <c r="A384" s="180" t="s">
        <v>1308</v>
      </c>
      <c r="B384" s="180"/>
      <c r="C384" s="188"/>
      <c r="D384" s="180"/>
      <c r="E384" s="187"/>
      <c r="F384" s="187"/>
      <c r="G384" s="187"/>
    </row>
    <row r="385" spans="1:7" s="149" customFormat="1" x14ac:dyDescent="0.4">
      <c r="A385" s="180" t="s">
        <v>1309</v>
      </c>
      <c r="B385" s="180"/>
      <c r="C385" s="188"/>
      <c r="D385" s="180"/>
      <c r="E385" s="187"/>
      <c r="F385" s="187"/>
      <c r="G385" s="187"/>
    </row>
    <row r="386" spans="1:7" s="149" customFormat="1" x14ac:dyDescent="0.4">
      <c r="A386" s="180" t="s">
        <v>1310</v>
      </c>
      <c r="B386" s="180"/>
      <c r="C386" s="188"/>
      <c r="D386" s="180"/>
      <c r="E386" s="187"/>
      <c r="F386" s="187"/>
      <c r="G386" s="187"/>
    </row>
    <row r="387" spans="1:7" s="149" customFormat="1" x14ac:dyDescent="0.4">
      <c r="A387" s="180" t="s">
        <v>1311</v>
      </c>
      <c r="B387" s="180"/>
      <c r="C387" s="188"/>
      <c r="D387" s="180"/>
      <c r="E387" s="187"/>
      <c r="F387" s="187"/>
      <c r="G387" s="187"/>
    </row>
    <row r="388" spans="1:7" s="149" customFormat="1" x14ac:dyDescent="0.4">
      <c r="A388" s="180" t="s">
        <v>1312</v>
      </c>
      <c r="B388" s="180"/>
      <c r="C388" s="188"/>
      <c r="D388" s="180"/>
      <c r="E388" s="187"/>
      <c r="F388" s="187"/>
      <c r="G388" s="187"/>
    </row>
    <row r="389" spans="1:7" s="149" customFormat="1" x14ac:dyDescent="0.4">
      <c r="A389" s="180" t="s">
        <v>1313</v>
      </c>
      <c r="B389" s="180"/>
      <c r="C389" s="188"/>
      <c r="D389" s="180"/>
      <c r="E389" s="187"/>
      <c r="F389" s="187"/>
      <c r="G389" s="187"/>
    </row>
    <row r="390" spans="1:7" s="149" customFormat="1" x14ac:dyDescent="0.4">
      <c r="A390" s="180" t="s">
        <v>1314</v>
      </c>
      <c r="B390" s="180"/>
      <c r="C390" s="188"/>
      <c r="D390" s="180"/>
      <c r="E390" s="187"/>
      <c r="F390" s="187"/>
      <c r="G390" s="187"/>
    </row>
    <row r="391" spans="1:7" s="149" customFormat="1" x14ac:dyDescent="0.4">
      <c r="A391" s="180" t="s">
        <v>1315</v>
      </c>
      <c r="B391" s="180"/>
      <c r="C391" s="188"/>
      <c r="D391" s="180"/>
      <c r="E391" s="187"/>
      <c r="F391" s="187"/>
      <c r="G391" s="187"/>
    </row>
    <row r="392" spans="1:7" s="149" customFormat="1" x14ac:dyDescent="0.4">
      <c r="A392" s="180" t="s">
        <v>1316</v>
      </c>
      <c r="B392" s="180"/>
      <c r="C392" s="188"/>
      <c r="D392" s="180"/>
      <c r="E392" s="187"/>
      <c r="F392" s="187"/>
      <c r="G392" s="187"/>
    </row>
    <row r="393" spans="1:7" s="149" customFormat="1" x14ac:dyDescent="0.4">
      <c r="A393" s="180" t="s">
        <v>1317</v>
      </c>
      <c r="B393" s="180"/>
      <c r="C393" s="188"/>
      <c r="D393" s="180"/>
      <c r="E393" s="187"/>
      <c r="F393" s="187"/>
      <c r="G393" s="187"/>
    </row>
    <row r="394" spans="1:7" s="149" customFormat="1" x14ac:dyDescent="0.4">
      <c r="A394" s="180" t="s">
        <v>1318</v>
      </c>
      <c r="B394" s="180"/>
      <c r="C394" s="188"/>
      <c r="D394" s="180"/>
      <c r="E394" s="187"/>
      <c r="F394" s="187"/>
      <c r="G394" s="187"/>
    </row>
    <row r="395" spans="1:7" s="149" customFormat="1" x14ac:dyDescent="0.4">
      <c r="A395" s="180" t="s">
        <v>1319</v>
      </c>
      <c r="B395" s="180"/>
      <c r="C395" s="188"/>
      <c r="D395" s="180"/>
      <c r="E395" s="187"/>
      <c r="F395" s="187"/>
      <c r="G395" s="187"/>
    </row>
    <row r="396" spans="1:7" s="149" customFormat="1" x14ac:dyDescent="0.4">
      <c r="A396" s="180" t="s">
        <v>1320</v>
      </c>
      <c r="B396" s="180"/>
      <c r="C396" s="188"/>
      <c r="D396" s="180"/>
      <c r="E396" s="187"/>
      <c r="F396" s="187"/>
      <c r="G396" s="187"/>
    </row>
    <row r="397" spans="1:7" s="149" customFormat="1" x14ac:dyDescent="0.4">
      <c r="A397" s="180" t="s">
        <v>1321</v>
      </c>
      <c r="B397" s="180"/>
      <c r="C397" s="188"/>
      <c r="D397" s="180"/>
      <c r="E397" s="187"/>
      <c r="F397" s="187"/>
      <c r="G397" s="187"/>
    </row>
    <row r="398" spans="1:7" s="149" customFormat="1" x14ac:dyDescent="0.4">
      <c r="A398" s="180" t="s">
        <v>1322</v>
      </c>
      <c r="B398" s="180"/>
      <c r="C398" s="188"/>
      <c r="D398" s="180"/>
      <c r="E398" s="187"/>
      <c r="F398" s="187"/>
      <c r="G398" s="187"/>
    </row>
    <row r="399" spans="1:7" s="149" customFormat="1" x14ac:dyDescent="0.4">
      <c r="A399" s="180" t="s">
        <v>1323</v>
      </c>
      <c r="B399" s="180"/>
      <c r="C399" s="188"/>
      <c r="D399" s="180"/>
      <c r="E399" s="187"/>
      <c r="F399" s="187"/>
      <c r="G399" s="187"/>
    </row>
    <row r="400" spans="1:7" s="149" customFormat="1" x14ac:dyDescent="0.4">
      <c r="A400" s="180" t="s">
        <v>1324</v>
      </c>
      <c r="B400" s="180"/>
      <c r="C400" s="188"/>
      <c r="D400" s="180"/>
      <c r="E400" s="187"/>
      <c r="F400" s="187"/>
      <c r="G400" s="187"/>
    </row>
    <row r="401" spans="1:7" s="160" customFormat="1" x14ac:dyDescent="0.4">
      <c r="A401" s="180" t="s">
        <v>1325</v>
      </c>
      <c r="B401" s="180"/>
      <c r="C401" s="188"/>
      <c r="D401" s="180"/>
      <c r="E401" s="187"/>
      <c r="F401" s="187"/>
      <c r="G401" s="187"/>
    </row>
    <row r="402" spans="1:7" s="160" customFormat="1" x14ac:dyDescent="0.4">
      <c r="A402" s="180" t="s">
        <v>1326</v>
      </c>
      <c r="B402" s="180"/>
      <c r="C402" s="188"/>
      <c r="D402" s="180"/>
      <c r="E402" s="187"/>
      <c r="F402" s="187"/>
      <c r="G402" s="187"/>
    </row>
    <row r="403" spans="1:7" s="160" customFormat="1" x14ac:dyDescent="0.4">
      <c r="A403" s="180" t="s">
        <v>1327</v>
      </c>
      <c r="B403" s="180"/>
      <c r="C403" s="188"/>
      <c r="D403" s="180"/>
      <c r="E403" s="187"/>
      <c r="F403" s="187"/>
      <c r="G403" s="187"/>
    </row>
    <row r="404" spans="1:7" s="160" customFormat="1" x14ac:dyDescent="0.4">
      <c r="A404" s="180" t="s">
        <v>1328</v>
      </c>
      <c r="B404" s="180"/>
      <c r="C404" s="188"/>
      <c r="D404" s="180"/>
      <c r="E404" s="187"/>
      <c r="F404" s="187"/>
      <c r="G404" s="187"/>
    </row>
    <row r="405" spans="1:7" s="160" customFormat="1" x14ac:dyDescent="0.4">
      <c r="A405" s="180" t="s">
        <v>1329</v>
      </c>
      <c r="B405" s="180"/>
      <c r="C405" s="188"/>
      <c r="D405" s="180"/>
      <c r="E405" s="187"/>
      <c r="F405" s="187"/>
      <c r="G405" s="187"/>
    </row>
    <row r="406" spans="1:7" s="160" customFormat="1" x14ac:dyDescent="0.4">
      <c r="A406" s="180" t="s">
        <v>1330</v>
      </c>
      <c r="B406" s="180"/>
      <c r="C406" s="188"/>
      <c r="D406" s="180"/>
      <c r="E406" s="187"/>
      <c r="F406" s="187"/>
      <c r="G406" s="187"/>
    </row>
    <row r="407" spans="1:7" s="160" customFormat="1" x14ac:dyDescent="0.4">
      <c r="A407" s="180" t="s">
        <v>1331</v>
      </c>
      <c r="B407" s="180"/>
      <c r="C407" s="188"/>
      <c r="D407" s="180"/>
      <c r="E407" s="187"/>
      <c r="F407" s="187"/>
      <c r="G407" s="187"/>
    </row>
    <row r="408" spans="1:7" s="160" customFormat="1" x14ac:dyDescent="0.4">
      <c r="A408" s="180" t="s">
        <v>1332</v>
      </c>
      <c r="B408" s="180"/>
      <c r="C408" s="188"/>
      <c r="D408" s="180"/>
      <c r="E408" s="187"/>
      <c r="F408" s="187"/>
      <c r="G408" s="187"/>
    </row>
    <row r="409" spans="1:7" s="160" customFormat="1" x14ac:dyDescent="0.4">
      <c r="A409" s="180" t="s">
        <v>1333</v>
      </c>
      <c r="B409" s="180"/>
      <c r="C409" s="188"/>
      <c r="D409" s="180"/>
      <c r="E409" s="187"/>
      <c r="F409" s="187"/>
      <c r="G409" s="187"/>
    </row>
    <row r="410" spans="1:7" s="149" customFormat="1" x14ac:dyDescent="0.4">
      <c r="A410" s="180" t="s">
        <v>1334</v>
      </c>
      <c r="B410" s="180"/>
      <c r="C410" s="188"/>
      <c r="D410" s="180"/>
      <c r="E410" s="187"/>
      <c r="F410" s="187"/>
      <c r="G410" s="187"/>
    </row>
    <row r="411" spans="1:7" ht="18.45" x14ac:dyDescent="0.4">
      <c r="A411" s="111"/>
      <c r="B411" s="112" t="s">
        <v>756</v>
      </c>
      <c r="C411" s="111"/>
      <c r="D411" s="111"/>
      <c r="E411" s="111"/>
      <c r="F411" s="113"/>
      <c r="G411" s="113"/>
    </row>
    <row r="412" spans="1:7" ht="15" customHeight="1" x14ac:dyDescent="0.4">
      <c r="A412" s="98"/>
      <c r="B412" s="98" t="s">
        <v>1216</v>
      </c>
      <c r="C412" s="98" t="s">
        <v>637</v>
      </c>
      <c r="D412" s="98" t="s">
        <v>638</v>
      </c>
      <c r="E412" s="98"/>
      <c r="F412" s="98" t="s">
        <v>467</v>
      </c>
      <c r="G412" s="98" t="s">
        <v>639</v>
      </c>
    </row>
    <row r="413" spans="1:7" x14ac:dyDescent="0.4">
      <c r="A413" s="180" t="s">
        <v>1094</v>
      </c>
      <c r="B413" s="87" t="s">
        <v>641</v>
      </c>
      <c r="C413" s="141" t="s">
        <v>34</v>
      </c>
      <c r="D413" s="114"/>
      <c r="E413" s="114"/>
      <c r="F413" s="115"/>
      <c r="G413" s="115"/>
    </row>
    <row r="414" spans="1:7" x14ac:dyDescent="0.4">
      <c r="A414" s="189"/>
      <c r="D414" s="114"/>
      <c r="E414" s="114"/>
      <c r="F414" s="115"/>
      <c r="G414" s="115"/>
    </row>
    <row r="415" spans="1:7" x14ac:dyDescent="0.4">
      <c r="A415" s="180"/>
      <c r="B415" s="87" t="s">
        <v>642</v>
      </c>
      <c r="D415" s="114"/>
      <c r="E415" s="114"/>
      <c r="F415" s="115"/>
      <c r="G415" s="115"/>
    </row>
    <row r="416" spans="1:7" x14ac:dyDescent="0.4">
      <c r="A416" s="180" t="s">
        <v>1095</v>
      </c>
      <c r="B416" s="108" t="s">
        <v>559</v>
      </c>
      <c r="C416" s="141" t="s">
        <v>34</v>
      </c>
      <c r="D416" s="144" t="s">
        <v>34</v>
      </c>
      <c r="E416" s="114"/>
      <c r="F416" s="140" t="str">
        <f t="shared" ref="F416:F439" si="21">IF($C$440=0,"",IF(C416="[for completion]","",C416/$C$440))</f>
        <v/>
      </c>
      <c r="G416" s="140" t="str">
        <f t="shared" ref="G416:G439" si="22">IF($D$440=0,"",IF(D416="[for completion]","",D416/$D$440))</f>
        <v/>
      </c>
    </row>
    <row r="417" spans="1:7" x14ac:dyDescent="0.4">
      <c r="A417" s="180" t="s">
        <v>1096</v>
      </c>
      <c r="B417" s="108" t="s">
        <v>559</v>
      </c>
      <c r="C417" s="141" t="s">
        <v>34</v>
      </c>
      <c r="D417" s="144" t="s">
        <v>34</v>
      </c>
      <c r="E417" s="114"/>
      <c r="F417" s="140" t="str">
        <f t="shared" si="21"/>
        <v/>
      </c>
      <c r="G417" s="140" t="str">
        <f t="shared" si="22"/>
        <v/>
      </c>
    </row>
    <row r="418" spans="1:7" x14ac:dyDescent="0.4">
      <c r="A418" s="180" t="s">
        <v>1097</v>
      </c>
      <c r="B418" s="108" t="s">
        <v>559</v>
      </c>
      <c r="C418" s="141" t="s">
        <v>34</v>
      </c>
      <c r="D418" s="144" t="s">
        <v>34</v>
      </c>
      <c r="E418" s="114"/>
      <c r="F418" s="140" t="str">
        <f t="shared" si="21"/>
        <v/>
      </c>
      <c r="G418" s="140" t="str">
        <f t="shared" si="22"/>
        <v/>
      </c>
    </row>
    <row r="419" spans="1:7" x14ac:dyDescent="0.4">
      <c r="A419" s="180" t="s">
        <v>1098</v>
      </c>
      <c r="B419" s="108" t="s">
        <v>559</v>
      </c>
      <c r="C419" s="141" t="s">
        <v>34</v>
      </c>
      <c r="D419" s="144" t="s">
        <v>34</v>
      </c>
      <c r="E419" s="114"/>
      <c r="F419" s="140" t="str">
        <f t="shared" si="21"/>
        <v/>
      </c>
      <c r="G419" s="140" t="str">
        <f t="shared" si="22"/>
        <v/>
      </c>
    </row>
    <row r="420" spans="1:7" x14ac:dyDescent="0.4">
      <c r="A420" s="180" t="s">
        <v>1099</v>
      </c>
      <c r="B420" s="108" t="s">
        <v>559</v>
      </c>
      <c r="C420" s="141" t="s">
        <v>34</v>
      </c>
      <c r="D420" s="144" t="s">
        <v>34</v>
      </c>
      <c r="E420" s="114"/>
      <c r="F420" s="140" t="str">
        <f t="shared" si="21"/>
        <v/>
      </c>
      <c r="G420" s="140" t="str">
        <f t="shared" si="22"/>
        <v/>
      </c>
    </row>
    <row r="421" spans="1:7" x14ac:dyDescent="0.4">
      <c r="A421" s="180" t="s">
        <v>1100</v>
      </c>
      <c r="B421" s="108" t="s">
        <v>559</v>
      </c>
      <c r="C421" s="141" t="s">
        <v>34</v>
      </c>
      <c r="D421" s="144" t="s">
        <v>34</v>
      </c>
      <c r="E421" s="114"/>
      <c r="F421" s="140" t="str">
        <f t="shared" si="21"/>
        <v/>
      </c>
      <c r="G421" s="140" t="str">
        <f t="shared" si="22"/>
        <v/>
      </c>
    </row>
    <row r="422" spans="1:7" x14ac:dyDescent="0.4">
      <c r="A422" s="180" t="s">
        <v>1101</v>
      </c>
      <c r="B422" s="108" t="s">
        <v>559</v>
      </c>
      <c r="C422" s="141" t="s">
        <v>34</v>
      </c>
      <c r="D422" s="144" t="s">
        <v>34</v>
      </c>
      <c r="E422" s="114"/>
      <c r="F422" s="140" t="str">
        <f t="shared" si="21"/>
        <v/>
      </c>
      <c r="G422" s="140" t="str">
        <f t="shared" si="22"/>
        <v/>
      </c>
    </row>
    <row r="423" spans="1:7" x14ac:dyDescent="0.4">
      <c r="A423" s="180" t="s">
        <v>1102</v>
      </c>
      <c r="B423" s="108" t="s">
        <v>559</v>
      </c>
      <c r="C423" s="141" t="s">
        <v>34</v>
      </c>
      <c r="D423" s="144" t="s">
        <v>34</v>
      </c>
      <c r="E423" s="114"/>
      <c r="F423" s="140" t="str">
        <f t="shared" si="21"/>
        <v/>
      </c>
      <c r="G423" s="140" t="str">
        <f t="shared" si="22"/>
        <v/>
      </c>
    </row>
    <row r="424" spans="1:7" x14ac:dyDescent="0.4">
      <c r="A424" s="180" t="s">
        <v>1103</v>
      </c>
      <c r="B424" s="153" t="s">
        <v>559</v>
      </c>
      <c r="C424" s="141" t="s">
        <v>34</v>
      </c>
      <c r="D424" s="144" t="s">
        <v>34</v>
      </c>
      <c r="E424" s="114"/>
      <c r="F424" s="140" t="str">
        <f t="shared" si="21"/>
        <v/>
      </c>
      <c r="G424" s="140" t="str">
        <f t="shared" si="22"/>
        <v/>
      </c>
    </row>
    <row r="425" spans="1:7" x14ac:dyDescent="0.4">
      <c r="A425" s="180" t="s">
        <v>1217</v>
      </c>
      <c r="B425" s="108" t="s">
        <v>559</v>
      </c>
      <c r="C425" s="141" t="s">
        <v>34</v>
      </c>
      <c r="D425" s="144" t="s">
        <v>34</v>
      </c>
      <c r="E425" s="108"/>
      <c r="F425" s="140" t="str">
        <f t="shared" si="21"/>
        <v/>
      </c>
      <c r="G425" s="140" t="str">
        <f t="shared" si="22"/>
        <v/>
      </c>
    </row>
    <row r="426" spans="1:7" x14ac:dyDescent="0.4">
      <c r="A426" s="180" t="s">
        <v>1218</v>
      </c>
      <c r="B426" s="108" t="s">
        <v>559</v>
      </c>
      <c r="C426" s="141" t="s">
        <v>34</v>
      </c>
      <c r="D426" s="144" t="s">
        <v>34</v>
      </c>
      <c r="E426" s="108"/>
      <c r="F426" s="140" t="str">
        <f t="shared" si="21"/>
        <v/>
      </c>
      <c r="G426" s="140" t="str">
        <f t="shared" si="22"/>
        <v/>
      </c>
    </row>
    <row r="427" spans="1:7" x14ac:dyDescent="0.4">
      <c r="A427" s="180" t="s">
        <v>1219</v>
      </c>
      <c r="B427" s="108" t="s">
        <v>559</v>
      </c>
      <c r="C427" s="141" t="s">
        <v>34</v>
      </c>
      <c r="D427" s="144" t="s">
        <v>34</v>
      </c>
      <c r="E427" s="108"/>
      <c r="F427" s="140" t="str">
        <f t="shared" si="21"/>
        <v/>
      </c>
      <c r="G427" s="140" t="str">
        <f t="shared" si="22"/>
        <v/>
      </c>
    </row>
    <row r="428" spans="1:7" x14ac:dyDescent="0.4">
      <c r="A428" s="180" t="s">
        <v>1220</v>
      </c>
      <c r="B428" s="108" t="s">
        <v>559</v>
      </c>
      <c r="C428" s="141" t="s">
        <v>34</v>
      </c>
      <c r="D428" s="144" t="s">
        <v>34</v>
      </c>
      <c r="E428" s="108"/>
      <c r="F428" s="140" t="str">
        <f t="shared" si="21"/>
        <v/>
      </c>
      <c r="G428" s="140" t="str">
        <f t="shared" si="22"/>
        <v/>
      </c>
    </row>
    <row r="429" spans="1:7" x14ac:dyDescent="0.4">
      <c r="A429" s="180" t="s">
        <v>1221</v>
      </c>
      <c r="B429" s="108" t="s">
        <v>559</v>
      </c>
      <c r="C429" s="141" t="s">
        <v>34</v>
      </c>
      <c r="D429" s="144" t="s">
        <v>34</v>
      </c>
      <c r="E429" s="108"/>
      <c r="F429" s="140" t="str">
        <f t="shared" si="21"/>
        <v/>
      </c>
      <c r="G429" s="140" t="str">
        <f t="shared" si="22"/>
        <v/>
      </c>
    </row>
    <row r="430" spans="1:7" x14ac:dyDescent="0.4">
      <c r="A430" s="180" t="s">
        <v>1222</v>
      </c>
      <c r="B430" s="108" t="s">
        <v>559</v>
      </c>
      <c r="C430" s="141" t="s">
        <v>34</v>
      </c>
      <c r="D430" s="144" t="s">
        <v>34</v>
      </c>
      <c r="E430" s="108"/>
      <c r="F430" s="140" t="str">
        <f t="shared" si="21"/>
        <v/>
      </c>
      <c r="G430" s="140" t="str">
        <f t="shared" si="22"/>
        <v/>
      </c>
    </row>
    <row r="431" spans="1:7" x14ac:dyDescent="0.4">
      <c r="A431" s="180" t="s">
        <v>1223</v>
      </c>
      <c r="B431" s="108" t="s">
        <v>559</v>
      </c>
      <c r="C431" s="141" t="s">
        <v>34</v>
      </c>
      <c r="D431" s="144" t="s">
        <v>34</v>
      </c>
      <c r="F431" s="140" t="str">
        <f t="shared" si="21"/>
        <v/>
      </c>
      <c r="G431" s="140" t="str">
        <f t="shared" si="22"/>
        <v/>
      </c>
    </row>
    <row r="432" spans="1:7" x14ac:dyDescent="0.4">
      <c r="A432" s="180" t="s">
        <v>1224</v>
      </c>
      <c r="B432" s="108" t="s">
        <v>559</v>
      </c>
      <c r="C432" s="141" t="s">
        <v>34</v>
      </c>
      <c r="D432" s="144" t="s">
        <v>34</v>
      </c>
      <c r="E432" s="103"/>
      <c r="F432" s="140" t="str">
        <f t="shared" si="21"/>
        <v/>
      </c>
      <c r="G432" s="140" t="str">
        <f t="shared" si="22"/>
        <v/>
      </c>
    </row>
    <row r="433" spans="1:7" x14ac:dyDescent="0.4">
      <c r="A433" s="180" t="s">
        <v>1225</v>
      </c>
      <c r="B433" s="108" t="s">
        <v>559</v>
      </c>
      <c r="C433" s="141" t="s">
        <v>34</v>
      </c>
      <c r="D433" s="144" t="s">
        <v>34</v>
      </c>
      <c r="E433" s="103"/>
      <c r="F433" s="140" t="str">
        <f t="shared" si="21"/>
        <v/>
      </c>
      <c r="G433" s="140" t="str">
        <f t="shared" si="22"/>
        <v/>
      </c>
    </row>
    <row r="434" spans="1:7" x14ac:dyDescent="0.4">
      <c r="A434" s="180" t="s">
        <v>1226</v>
      </c>
      <c r="B434" s="108" t="s">
        <v>559</v>
      </c>
      <c r="C434" s="141" t="s">
        <v>34</v>
      </c>
      <c r="D434" s="144" t="s">
        <v>34</v>
      </c>
      <c r="E434" s="103"/>
      <c r="F434" s="140" t="str">
        <f t="shared" si="21"/>
        <v/>
      </c>
      <c r="G434" s="140" t="str">
        <f t="shared" si="22"/>
        <v/>
      </c>
    </row>
    <row r="435" spans="1:7" x14ac:dyDescent="0.4">
      <c r="A435" s="180" t="s">
        <v>1227</v>
      </c>
      <c r="B435" s="108" t="s">
        <v>559</v>
      </c>
      <c r="C435" s="141" t="s">
        <v>34</v>
      </c>
      <c r="D435" s="144" t="s">
        <v>34</v>
      </c>
      <c r="E435" s="103"/>
      <c r="F435" s="140" t="str">
        <f t="shared" si="21"/>
        <v/>
      </c>
      <c r="G435" s="140" t="str">
        <f t="shared" si="22"/>
        <v/>
      </c>
    </row>
    <row r="436" spans="1:7" x14ac:dyDescent="0.4">
      <c r="A436" s="180" t="s">
        <v>1228</v>
      </c>
      <c r="B436" s="108" t="s">
        <v>559</v>
      </c>
      <c r="C436" s="141" t="s">
        <v>34</v>
      </c>
      <c r="D436" s="144" t="s">
        <v>34</v>
      </c>
      <c r="E436" s="103"/>
      <c r="F436" s="140" t="str">
        <f t="shared" si="21"/>
        <v/>
      </c>
      <c r="G436" s="140" t="str">
        <f t="shared" si="22"/>
        <v/>
      </c>
    </row>
    <row r="437" spans="1:7" x14ac:dyDescent="0.4">
      <c r="A437" s="180" t="s">
        <v>1229</v>
      </c>
      <c r="B437" s="108" t="s">
        <v>559</v>
      </c>
      <c r="C437" s="141" t="s">
        <v>34</v>
      </c>
      <c r="D437" s="144" t="s">
        <v>34</v>
      </c>
      <c r="E437" s="103"/>
      <c r="F437" s="140" t="str">
        <f t="shared" si="21"/>
        <v/>
      </c>
      <c r="G437" s="140" t="str">
        <f t="shared" si="22"/>
        <v/>
      </c>
    </row>
    <row r="438" spans="1:7" x14ac:dyDescent="0.4">
      <c r="A438" s="180" t="s">
        <v>1230</v>
      </c>
      <c r="B438" s="108" t="s">
        <v>559</v>
      </c>
      <c r="C438" s="141" t="s">
        <v>34</v>
      </c>
      <c r="D438" s="144" t="s">
        <v>34</v>
      </c>
      <c r="E438" s="103"/>
      <c r="F438" s="140" t="str">
        <f t="shared" si="21"/>
        <v/>
      </c>
      <c r="G438" s="140" t="str">
        <f t="shared" si="22"/>
        <v/>
      </c>
    </row>
    <row r="439" spans="1:7" x14ac:dyDescent="0.4">
      <c r="A439" s="180" t="s">
        <v>1231</v>
      </c>
      <c r="B439" s="108" t="s">
        <v>559</v>
      </c>
      <c r="C439" s="141" t="s">
        <v>34</v>
      </c>
      <c r="D439" s="144" t="s">
        <v>34</v>
      </c>
      <c r="E439" s="103"/>
      <c r="F439" s="140" t="str">
        <f t="shared" si="21"/>
        <v/>
      </c>
      <c r="G439" s="140" t="str">
        <f t="shared" si="22"/>
        <v/>
      </c>
    </row>
    <row r="440" spans="1:7" x14ac:dyDescent="0.4">
      <c r="A440" s="180" t="s">
        <v>1232</v>
      </c>
      <c r="B440" s="153" t="s">
        <v>99</v>
      </c>
      <c r="C440" s="147">
        <f>SUM(C416:C439)</f>
        <v>0</v>
      </c>
      <c r="D440" s="145">
        <f>SUM(D416:D439)</f>
        <v>0</v>
      </c>
      <c r="E440" s="103"/>
      <c r="F440" s="146">
        <f>SUM(F416:F439)</f>
        <v>0</v>
      </c>
      <c r="G440" s="146">
        <f>SUM(G416:G439)</f>
        <v>0</v>
      </c>
    </row>
    <row r="441" spans="1:7" ht="15" customHeight="1" x14ac:dyDescent="0.4">
      <c r="A441" s="98"/>
      <c r="B441" s="98" t="s">
        <v>1233</v>
      </c>
      <c r="C441" s="98" t="s">
        <v>637</v>
      </c>
      <c r="D441" s="98" t="s">
        <v>638</v>
      </c>
      <c r="E441" s="98"/>
      <c r="F441" s="98" t="s">
        <v>467</v>
      </c>
      <c r="G441" s="98" t="s">
        <v>639</v>
      </c>
    </row>
    <row r="442" spans="1:7" x14ac:dyDescent="0.4">
      <c r="A442" s="180" t="s">
        <v>1104</v>
      </c>
      <c r="B442" s="87" t="s">
        <v>670</v>
      </c>
      <c r="C442" s="121" t="s">
        <v>34</v>
      </c>
      <c r="G442" s="87"/>
    </row>
    <row r="443" spans="1:7" x14ac:dyDescent="0.4">
      <c r="A443" s="180"/>
      <c r="G443" s="87"/>
    </row>
    <row r="444" spans="1:7" x14ac:dyDescent="0.4">
      <c r="A444" s="180"/>
      <c r="B444" s="108" t="s">
        <v>671</v>
      </c>
      <c r="G444" s="87"/>
    </row>
    <row r="445" spans="1:7" x14ac:dyDescent="0.4">
      <c r="A445" s="180" t="s">
        <v>1105</v>
      </c>
      <c r="B445" s="87" t="s">
        <v>673</v>
      </c>
      <c r="C445" s="141" t="s">
        <v>34</v>
      </c>
      <c r="D445" s="144" t="s">
        <v>34</v>
      </c>
      <c r="F445" s="140" t="str">
        <f>IF($C$453=0,"",IF(C445="[for completion]","",C445/$C$453))</f>
        <v/>
      </c>
      <c r="G445" s="140" t="str">
        <f>IF($D$453=0,"",IF(D445="[for completion]","",D445/$D$453))</f>
        <v/>
      </c>
    </row>
    <row r="446" spans="1:7" x14ac:dyDescent="0.4">
      <c r="A446" s="180" t="s">
        <v>1106</v>
      </c>
      <c r="B446" s="87" t="s">
        <v>675</v>
      </c>
      <c r="C446" s="141" t="s">
        <v>34</v>
      </c>
      <c r="D446" s="144" t="s">
        <v>34</v>
      </c>
      <c r="F446" s="140" t="str">
        <f t="shared" ref="F446:F459" si="23">IF($C$453=0,"",IF(C446="[for completion]","",C446/$C$453))</f>
        <v/>
      </c>
      <c r="G446" s="140" t="str">
        <f t="shared" ref="G446:G459" si="24">IF($D$453=0,"",IF(D446="[for completion]","",D446/$D$453))</f>
        <v/>
      </c>
    </row>
    <row r="447" spans="1:7" x14ac:dyDescent="0.4">
      <c r="A447" s="180" t="s">
        <v>1107</v>
      </c>
      <c r="B447" s="87" t="s">
        <v>677</v>
      </c>
      <c r="C447" s="141" t="s">
        <v>34</v>
      </c>
      <c r="D447" s="144" t="s">
        <v>34</v>
      </c>
      <c r="F447" s="140" t="str">
        <f t="shared" si="23"/>
        <v/>
      </c>
      <c r="G447" s="140" t="str">
        <f t="shared" si="24"/>
        <v/>
      </c>
    </row>
    <row r="448" spans="1:7" x14ac:dyDescent="0.4">
      <c r="A448" s="180" t="s">
        <v>1108</v>
      </c>
      <c r="B448" s="87" t="s">
        <v>679</v>
      </c>
      <c r="C448" s="141" t="s">
        <v>34</v>
      </c>
      <c r="D448" s="144" t="s">
        <v>34</v>
      </c>
      <c r="F448" s="140" t="str">
        <f t="shared" si="23"/>
        <v/>
      </c>
      <c r="G448" s="140" t="str">
        <f t="shared" si="24"/>
        <v/>
      </c>
    </row>
    <row r="449" spans="1:7" x14ac:dyDescent="0.4">
      <c r="A449" s="180" t="s">
        <v>1109</v>
      </c>
      <c r="B449" s="87" t="s">
        <v>681</v>
      </c>
      <c r="C449" s="141" t="s">
        <v>34</v>
      </c>
      <c r="D449" s="144" t="s">
        <v>34</v>
      </c>
      <c r="F449" s="140" t="str">
        <f t="shared" si="23"/>
        <v/>
      </c>
      <c r="G449" s="140" t="str">
        <f t="shared" si="24"/>
        <v/>
      </c>
    </row>
    <row r="450" spans="1:7" x14ac:dyDescent="0.4">
      <c r="A450" s="180" t="s">
        <v>1110</v>
      </c>
      <c r="B450" s="87" t="s">
        <v>683</v>
      </c>
      <c r="C450" s="141" t="s">
        <v>34</v>
      </c>
      <c r="D450" s="144" t="s">
        <v>34</v>
      </c>
      <c r="F450" s="140" t="str">
        <f t="shared" si="23"/>
        <v/>
      </c>
      <c r="G450" s="140" t="str">
        <f t="shared" si="24"/>
        <v/>
      </c>
    </row>
    <row r="451" spans="1:7" x14ac:dyDescent="0.4">
      <c r="A451" s="180" t="s">
        <v>1111</v>
      </c>
      <c r="B451" s="87" t="s">
        <v>685</v>
      </c>
      <c r="C451" s="141" t="s">
        <v>34</v>
      </c>
      <c r="D451" s="144" t="s">
        <v>34</v>
      </c>
      <c r="F451" s="140" t="str">
        <f t="shared" si="23"/>
        <v/>
      </c>
      <c r="G451" s="140" t="str">
        <f t="shared" si="24"/>
        <v/>
      </c>
    </row>
    <row r="452" spans="1:7" x14ac:dyDescent="0.4">
      <c r="A452" s="180" t="s">
        <v>1112</v>
      </c>
      <c r="B452" s="87" t="s">
        <v>687</v>
      </c>
      <c r="C452" s="141" t="s">
        <v>34</v>
      </c>
      <c r="D452" s="144" t="s">
        <v>34</v>
      </c>
      <c r="F452" s="140" t="str">
        <f t="shared" si="23"/>
        <v/>
      </c>
      <c r="G452" s="140" t="str">
        <f t="shared" si="24"/>
        <v/>
      </c>
    </row>
    <row r="453" spans="1:7" x14ac:dyDescent="0.4">
      <c r="A453" s="180" t="s">
        <v>1113</v>
      </c>
      <c r="B453" s="117" t="s">
        <v>99</v>
      </c>
      <c r="C453" s="141">
        <f>SUM(C445:C452)</f>
        <v>0</v>
      </c>
      <c r="D453" s="144">
        <f>SUM(D445:D452)</f>
        <v>0</v>
      </c>
      <c r="F453" s="121">
        <f>SUM(F445:F452)</f>
        <v>0</v>
      </c>
      <c r="G453" s="121">
        <f>SUM(G445:G452)</f>
        <v>0</v>
      </c>
    </row>
    <row r="454" spans="1:7" outlineLevel="1" x14ac:dyDescent="0.4">
      <c r="A454" s="180" t="s">
        <v>1114</v>
      </c>
      <c r="B454" s="104" t="s">
        <v>690</v>
      </c>
      <c r="C454" s="141"/>
      <c r="D454" s="144"/>
      <c r="F454" s="140" t="str">
        <f t="shared" si="23"/>
        <v/>
      </c>
      <c r="G454" s="140" t="str">
        <f t="shared" si="24"/>
        <v/>
      </c>
    </row>
    <row r="455" spans="1:7" outlineLevel="1" x14ac:dyDescent="0.4">
      <c r="A455" s="180" t="s">
        <v>1115</v>
      </c>
      <c r="B455" s="104" t="s">
        <v>692</v>
      </c>
      <c r="C455" s="141"/>
      <c r="D455" s="144"/>
      <c r="F455" s="140" t="str">
        <f t="shared" si="23"/>
        <v/>
      </c>
      <c r="G455" s="140" t="str">
        <f t="shared" si="24"/>
        <v/>
      </c>
    </row>
    <row r="456" spans="1:7" outlineLevel="1" x14ac:dyDescent="0.4">
      <c r="A456" s="180" t="s">
        <v>1116</v>
      </c>
      <c r="B456" s="104" t="s">
        <v>694</v>
      </c>
      <c r="C456" s="141"/>
      <c r="D456" s="144"/>
      <c r="F456" s="140" t="str">
        <f t="shared" si="23"/>
        <v/>
      </c>
      <c r="G456" s="140" t="str">
        <f t="shared" si="24"/>
        <v/>
      </c>
    </row>
    <row r="457" spans="1:7" outlineLevel="1" x14ac:dyDescent="0.4">
      <c r="A457" s="180" t="s">
        <v>1117</v>
      </c>
      <c r="B457" s="104" t="s">
        <v>696</v>
      </c>
      <c r="C457" s="141"/>
      <c r="D457" s="144"/>
      <c r="F457" s="140" t="str">
        <f t="shared" si="23"/>
        <v/>
      </c>
      <c r="G457" s="140" t="str">
        <f t="shared" si="24"/>
        <v/>
      </c>
    </row>
    <row r="458" spans="1:7" outlineLevel="1" x14ac:dyDescent="0.4">
      <c r="A458" s="180" t="s">
        <v>1118</v>
      </c>
      <c r="B458" s="104" t="s">
        <v>698</v>
      </c>
      <c r="C458" s="141"/>
      <c r="D458" s="144"/>
      <c r="F458" s="140" t="str">
        <f t="shared" si="23"/>
        <v/>
      </c>
      <c r="G458" s="140" t="str">
        <f t="shared" si="24"/>
        <v/>
      </c>
    </row>
    <row r="459" spans="1:7" outlineLevel="1" x14ac:dyDescent="0.4">
      <c r="A459" s="180" t="s">
        <v>1119</v>
      </c>
      <c r="B459" s="104" t="s">
        <v>700</v>
      </c>
      <c r="C459" s="141"/>
      <c r="D459" s="144"/>
      <c r="F459" s="140" t="str">
        <f t="shared" si="23"/>
        <v/>
      </c>
      <c r="G459" s="140" t="str">
        <f t="shared" si="24"/>
        <v/>
      </c>
    </row>
    <row r="460" spans="1:7" outlineLevel="1" x14ac:dyDescent="0.4">
      <c r="A460" s="180" t="s">
        <v>1120</v>
      </c>
      <c r="B460" s="104"/>
      <c r="F460" s="101"/>
      <c r="G460" s="101"/>
    </row>
    <row r="461" spans="1:7" outlineLevel="1" x14ac:dyDescent="0.4">
      <c r="A461" s="180" t="s">
        <v>1121</v>
      </c>
      <c r="B461" s="104"/>
      <c r="F461" s="101"/>
      <c r="G461" s="101"/>
    </row>
    <row r="462" spans="1:7" outlineLevel="1" x14ac:dyDescent="0.4">
      <c r="A462" s="180" t="s">
        <v>1122</v>
      </c>
      <c r="B462" s="104"/>
      <c r="F462" s="103"/>
      <c r="G462" s="103"/>
    </row>
    <row r="463" spans="1:7" ht="15" customHeight="1" x14ac:dyDescent="0.4">
      <c r="A463" s="98"/>
      <c r="B463" s="98" t="s">
        <v>1239</v>
      </c>
      <c r="C463" s="98" t="s">
        <v>637</v>
      </c>
      <c r="D463" s="98" t="s">
        <v>638</v>
      </c>
      <c r="E463" s="98"/>
      <c r="F463" s="98" t="s">
        <v>467</v>
      </c>
      <c r="G463" s="98" t="s">
        <v>639</v>
      </c>
    </row>
    <row r="464" spans="1:7" x14ac:dyDescent="0.4">
      <c r="A464" s="180" t="s">
        <v>1147</v>
      </c>
      <c r="B464" s="87" t="s">
        <v>670</v>
      </c>
      <c r="C464" s="121" t="s">
        <v>69</v>
      </c>
      <c r="G464" s="87"/>
    </row>
    <row r="465" spans="1:7" x14ac:dyDescent="0.4">
      <c r="A465" s="180"/>
      <c r="G465" s="87"/>
    </row>
    <row r="466" spans="1:7" x14ac:dyDescent="0.4">
      <c r="A466" s="180"/>
      <c r="B466" s="108" t="s">
        <v>671</v>
      </c>
      <c r="G466" s="87"/>
    </row>
    <row r="467" spans="1:7" x14ac:dyDescent="0.4">
      <c r="A467" s="180" t="s">
        <v>1148</v>
      </c>
      <c r="B467" s="87" t="s">
        <v>673</v>
      </c>
      <c r="C467" s="141" t="s">
        <v>69</v>
      </c>
      <c r="D467" s="144" t="s">
        <v>69</v>
      </c>
      <c r="F467" s="140" t="str">
        <f>IF($C$475=0,"",IF(C467="[Mark as ND1 if not relevant]","",C467/$C$475))</f>
        <v/>
      </c>
      <c r="G467" s="140" t="str">
        <f>IF($D$475=0,"",IF(D467="[Mark as ND1 if not relevant]","",D467/$D$475))</f>
        <v/>
      </c>
    </row>
    <row r="468" spans="1:7" x14ac:dyDescent="0.4">
      <c r="A468" s="180" t="s">
        <v>1149</v>
      </c>
      <c r="B468" s="87" t="s">
        <v>675</v>
      </c>
      <c r="C468" s="141" t="s">
        <v>69</v>
      </c>
      <c r="D468" s="144" t="s">
        <v>69</v>
      </c>
      <c r="F468" s="140" t="str">
        <f t="shared" ref="F468:F474" si="25">IF($C$475=0,"",IF(C468="[Mark as ND1 if not relevant]","",C468/$C$475))</f>
        <v/>
      </c>
      <c r="G468" s="140" t="str">
        <f t="shared" ref="G468:G474" si="26">IF($D$475=0,"",IF(D468="[Mark as ND1 if not relevant]","",D468/$D$475))</f>
        <v/>
      </c>
    </row>
    <row r="469" spans="1:7" x14ac:dyDescent="0.4">
      <c r="A469" s="180" t="s">
        <v>1150</v>
      </c>
      <c r="B469" s="87" t="s">
        <v>677</v>
      </c>
      <c r="C469" s="141" t="s">
        <v>69</v>
      </c>
      <c r="D469" s="144" t="s">
        <v>69</v>
      </c>
      <c r="F469" s="140" t="str">
        <f t="shared" si="25"/>
        <v/>
      </c>
      <c r="G469" s="140" t="str">
        <f t="shared" si="26"/>
        <v/>
      </c>
    </row>
    <row r="470" spans="1:7" x14ac:dyDescent="0.4">
      <c r="A470" s="180" t="s">
        <v>1151</v>
      </c>
      <c r="B470" s="87" t="s">
        <v>679</v>
      </c>
      <c r="C470" s="141" t="s">
        <v>69</v>
      </c>
      <c r="D470" s="144" t="s">
        <v>69</v>
      </c>
      <c r="F470" s="140" t="str">
        <f t="shared" si="25"/>
        <v/>
      </c>
      <c r="G470" s="140" t="str">
        <f t="shared" si="26"/>
        <v/>
      </c>
    </row>
    <row r="471" spans="1:7" x14ac:dyDescent="0.4">
      <c r="A471" s="180" t="s">
        <v>1152</v>
      </c>
      <c r="B471" s="87" t="s">
        <v>681</v>
      </c>
      <c r="C471" s="141" t="s">
        <v>69</v>
      </c>
      <c r="D471" s="144" t="s">
        <v>69</v>
      </c>
      <c r="F471" s="140" t="str">
        <f t="shared" si="25"/>
        <v/>
      </c>
      <c r="G471" s="140" t="str">
        <f t="shared" si="26"/>
        <v/>
      </c>
    </row>
    <row r="472" spans="1:7" x14ac:dyDescent="0.4">
      <c r="A472" s="180" t="s">
        <v>1153</v>
      </c>
      <c r="B472" s="87" t="s">
        <v>683</v>
      </c>
      <c r="C472" s="141" t="s">
        <v>69</v>
      </c>
      <c r="D472" s="144" t="s">
        <v>69</v>
      </c>
      <c r="F472" s="140" t="str">
        <f t="shared" si="25"/>
        <v/>
      </c>
      <c r="G472" s="140" t="str">
        <f t="shared" si="26"/>
        <v/>
      </c>
    </row>
    <row r="473" spans="1:7" x14ac:dyDescent="0.4">
      <c r="A473" s="180" t="s">
        <v>1154</v>
      </c>
      <c r="B473" s="87" t="s">
        <v>685</v>
      </c>
      <c r="C473" s="141" t="s">
        <v>69</v>
      </c>
      <c r="D473" s="144" t="s">
        <v>69</v>
      </c>
      <c r="F473" s="140" t="str">
        <f t="shared" si="25"/>
        <v/>
      </c>
      <c r="G473" s="140" t="str">
        <f t="shared" si="26"/>
        <v/>
      </c>
    </row>
    <row r="474" spans="1:7" x14ac:dyDescent="0.4">
      <c r="A474" s="180" t="s">
        <v>1155</v>
      </c>
      <c r="B474" s="87" t="s">
        <v>687</v>
      </c>
      <c r="C474" s="141" t="s">
        <v>69</v>
      </c>
      <c r="D474" s="144" t="s">
        <v>69</v>
      </c>
      <c r="F474" s="140" t="str">
        <f t="shared" si="25"/>
        <v/>
      </c>
      <c r="G474" s="140" t="str">
        <f t="shared" si="26"/>
        <v/>
      </c>
    </row>
    <row r="475" spans="1:7" x14ac:dyDescent="0.4">
      <c r="A475" s="180" t="s">
        <v>1156</v>
      </c>
      <c r="B475" s="117" t="s">
        <v>99</v>
      </c>
      <c r="C475" s="141">
        <f>SUM(C467:C474)</f>
        <v>0</v>
      </c>
      <c r="D475" s="144">
        <f>SUM(D467:D474)</f>
        <v>0</v>
      </c>
      <c r="F475" s="121">
        <f>SUM(F467:F474)</f>
        <v>0</v>
      </c>
      <c r="G475" s="121">
        <f>SUM(G467:G474)</f>
        <v>0</v>
      </c>
    </row>
    <row r="476" spans="1:7" outlineLevel="1" x14ac:dyDescent="0.4">
      <c r="A476" s="180" t="s">
        <v>1157</v>
      </c>
      <c r="B476" s="104" t="s">
        <v>690</v>
      </c>
      <c r="C476" s="141"/>
      <c r="D476" s="144"/>
      <c r="F476" s="140" t="str">
        <f t="shared" ref="F476:F481" si="27">IF($C$475=0,"",IF(C476="[for completion]","",C476/$C$475))</f>
        <v/>
      </c>
      <c r="G476" s="140" t="str">
        <f t="shared" ref="G476:G481" si="28">IF($D$475=0,"",IF(D476="[for completion]","",D476/$D$475))</f>
        <v/>
      </c>
    </row>
    <row r="477" spans="1:7" outlineLevel="1" x14ac:dyDescent="0.4">
      <c r="A477" s="180" t="s">
        <v>1158</v>
      </c>
      <c r="B477" s="104" t="s">
        <v>692</v>
      </c>
      <c r="C477" s="141"/>
      <c r="D477" s="144"/>
      <c r="F477" s="140" t="str">
        <f t="shared" si="27"/>
        <v/>
      </c>
      <c r="G477" s="140" t="str">
        <f t="shared" si="28"/>
        <v/>
      </c>
    </row>
    <row r="478" spans="1:7" outlineLevel="1" x14ac:dyDescent="0.4">
      <c r="A478" s="180" t="s">
        <v>1159</v>
      </c>
      <c r="B478" s="104" t="s">
        <v>694</v>
      </c>
      <c r="C478" s="141"/>
      <c r="D478" s="144"/>
      <c r="F478" s="140" t="str">
        <f t="shared" si="27"/>
        <v/>
      </c>
      <c r="G478" s="140" t="str">
        <f t="shared" si="28"/>
        <v/>
      </c>
    </row>
    <row r="479" spans="1:7" outlineLevel="1" x14ac:dyDescent="0.4">
      <c r="A479" s="180" t="s">
        <v>1160</v>
      </c>
      <c r="B479" s="104" t="s">
        <v>696</v>
      </c>
      <c r="C479" s="141"/>
      <c r="D479" s="144"/>
      <c r="F479" s="140" t="str">
        <f t="shared" si="27"/>
        <v/>
      </c>
      <c r="G479" s="140" t="str">
        <f t="shared" si="28"/>
        <v/>
      </c>
    </row>
    <row r="480" spans="1:7" outlineLevel="1" x14ac:dyDescent="0.4">
      <c r="A480" s="180" t="s">
        <v>1161</v>
      </c>
      <c r="B480" s="104" t="s">
        <v>698</v>
      </c>
      <c r="C480" s="141"/>
      <c r="D480" s="144"/>
      <c r="F480" s="140" t="str">
        <f t="shared" si="27"/>
        <v/>
      </c>
      <c r="G480" s="140" t="str">
        <f t="shared" si="28"/>
        <v/>
      </c>
    </row>
    <row r="481" spans="1:7" outlineLevel="1" x14ac:dyDescent="0.4">
      <c r="A481" s="180" t="s">
        <v>1162</v>
      </c>
      <c r="B481" s="104" t="s">
        <v>700</v>
      </c>
      <c r="C481" s="141"/>
      <c r="D481" s="144"/>
      <c r="F481" s="140" t="str">
        <f t="shared" si="27"/>
        <v/>
      </c>
      <c r="G481" s="140" t="str">
        <f t="shared" si="28"/>
        <v/>
      </c>
    </row>
    <row r="482" spans="1:7" outlineLevel="1" x14ac:dyDescent="0.4">
      <c r="A482" s="180" t="s">
        <v>1163</v>
      </c>
      <c r="B482" s="104"/>
      <c r="F482" s="140"/>
      <c r="G482" s="140"/>
    </row>
    <row r="483" spans="1:7" outlineLevel="1" x14ac:dyDescent="0.4">
      <c r="A483" s="180" t="s">
        <v>1164</v>
      </c>
      <c r="B483" s="104"/>
      <c r="F483" s="140"/>
      <c r="G483" s="140"/>
    </row>
    <row r="484" spans="1:7" outlineLevel="1" x14ac:dyDescent="0.4">
      <c r="A484" s="180" t="s">
        <v>1165</v>
      </c>
      <c r="B484" s="104"/>
      <c r="F484" s="140"/>
      <c r="G484" s="121"/>
    </row>
    <row r="485" spans="1:7" ht="15" customHeight="1" x14ac:dyDescent="0.4">
      <c r="A485" s="98"/>
      <c r="B485" s="98" t="s">
        <v>1240</v>
      </c>
      <c r="C485" s="98" t="s">
        <v>757</v>
      </c>
      <c r="D485" s="98"/>
      <c r="E485" s="98"/>
      <c r="F485" s="98"/>
      <c r="G485" s="100"/>
    </row>
    <row r="486" spans="1:7" x14ac:dyDescent="0.4">
      <c r="A486" s="180" t="s">
        <v>1242</v>
      </c>
      <c r="B486" s="108" t="s">
        <v>758</v>
      </c>
      <c r="C486" s="121" t="s">
        <v>34</v>
      </c>
      <c r="G486" s="87"/>
    </row>
    <row r="487" spans="1:7" x14ac:dyDescent="0.4">
      <c r="A487" s="180" t="s">
        <v>1243</v>
      </c>
      <c r="B487" s="108" t="s">
        <v>759</v>
      </c>
      <c r="C487" s="121" t="s">
        <v>34</v>
      </c>
      <c r="G487" s="87"/>
    </row>
    <row r="488" spans="1:7" x14ac:dyDescent="0.4">
      <c r="A488" s="180" t="s">
        <v>1244</v>
      </c>
      <c r="B488" s="108" t="s">
        <v>760</v>
      </c>
      <c r="C488" s="121" t="s">
        <v>34</v>
      </c>
      <c r="G488" s="87"/>
    </row>
    <row r="489" spans="1:7" x14ac:dyDescent="0.4">
      <c r="A489" s="180" t="s">
        <v>1245</v>
      </c>
      <c r="B489" s="108" t="s">
        <v>761</v>
      </c>
      <c r="C489" s="121" t="s">
        <v>34</v>
      </c>
      <c r="G489" s="87"/>
    </row>
    <row r="490" spans="1:7" x14ac:dyDescent="0.4">
      <c r="A490" s="180" t="s">
        <v>1246</v>
      </c>
      <c r="B490" s="108" t="s">
        <v>762</v>
      </c>
      <c r="C490" s="121" t="s">
        <v>34</v>
      </c>
      <c r="G490" s="87"/>
    </row>
    <row r="491" spans="1:7" x14ac:dyDescent="0.4">
      <c r="A491" s="180" t="s">
        <v>1247</v>
      </c>
      <c r="B491" s="108" t="s">
        <v>763</v>
      </c>
      <c r="C491" s="121" t="s">
        <v>34</v>
      </c>
      <c r="G491" s="87"/>
    </row>
    <row r="492" spans="1:7" x14ac:dyDescent="0.4">
      <c r="A492" s="180" t="s">
        <v>1248</v>
      </c>
      <c r="B492" s="108" t="s">
        <v>764</v>
      </c>
      <c r="C492" s="121" t="s">
        <v>34</v>
      </c>
      <c r="G492" s="87"/>
    </row>
    <row r="493" spans="1:7" s="164" customFormat="1" x14ac:dyDescent="0.4">
      <c r="A493" s="180" t="s">
        <v>1249</v>
      </c>
      <c r="B493" s="153" t="s">
        <v>1168</v>
      </c>
      <c r="C493" s="166" t="s">
        <v>34</v>
      </c>
      <c r="D493" s="165"/>
      <c r="E493" s="165"/>
      <c r="F493" s="165"/>
      <c r="G493" s="165"/>
    </row>
    <row r="494" spans="1:7" s="164" customFormat="1" x14ac:dyDescent="0.4">
      <c r="A494" s="180" t="s">
        <v>1250</v>
      </c>
      <c r="B494" s="153" t="s">
        <v>1169</v>
      </c>
      <c r="C494" s="166" t="s">
        <v>34</v>
      </c>
      <c r="D494" s="165"/>
      <c r="E494" s="165"/>
      <c r="F494" s="165"/>
      <c r="G494" s="165"/>
    </row>
    <row r="495" spans="1:7" s="164" customFormat="1" x14ac:dyDescent="0.4">
      <c r="A495" s="180" t="s">
        <v>1251</v>
      </c>
      <c r="B495" s="153" t="s">
        <v>1170</v>
      </c>
      <c r="C495" s="166" t="s">
        <v>34</v>
      </c>
      <c r="D495" s="165"/>
      <c r="E495" s="165"/>
      <c r="F495" s="165"/>
      <c r="G495" s="165"/>
    </row>
    <row r="496" spans="1:7" x14ac:dyDescent="0.4">
      <c r="A496" s="180" t="s">
        <v>1252</v>
      </c>
      <c r="B496" s="153" t="s">
        <v>765</v>
      </c>
      <c r="C496" s="121" t="s">
        <v>34</v>
      </c>
      <c r="G496" s="87"/>
    </row>
    <row r="497" spans="1:7" x14ac:dyDescent="0.4">
      <c r="A497" s="180" t="s">
        <v>1253</v>
      </c>
      <c r="B497" s="153" t="s">
        <v>766</v>
      </c>
      <c r="C497" s="121" t="s">
        <v>34</v>
      </c>
      <c r="G497" s="87"/>
    </row>
    <row r="498" spans="1:7" x14ac:dyDescent="0.4">
      <c r="A498" s="180" t="s">
        <v>1254</v>
      </c>
      <c r="B498" s="153" t="s">
        <v>97</v>
      </c>
      <c r="C498" s="121" t="s">
        <v>34</v>
      </c>
      <c r="G498" s="87"/>
    </row>
    <row r="499" spans="1:7" outlineLevel="1" x14ac:dyDescent="0.4">
      <c r="A499" s="180" t="s">
        <v>1255</v>
      </c>
      <c r="B499" s="152" t="s">
        <v>1171</v>
      </c>
      <c r="C499" s="121"/>
      <c r="G499" s="87"/>
    </row>
    <row r="500" spans="1:7" outlineLevel="1" x14ac:dyDescent="0.4">
      <c r="A500" s="180" t="s">
        <v>1256</v>
      </c>
      <c r="B500" s="152" t="s">
        <v>101</v>
      </c>
      <c r="C500" s="121"/>
      <c r="G500" s="87"/>
    </row>
    <row r="501" spans="1:7" outlineLevel="1" x14ac:dyDescent="0.4">
      <c r="A501" s="180" t="s">
        <v>1257</v>
      </c>
      <c r="B501" s="104" t="s">
        <v>101</v>
      </c>
      <c r="C501" s="121"/>
      <c r="G501" s="87"/>
    </row>
    <row r="502" spans="1:7" outlineLevel="1" x14ac:dyDescent="0.4">
      <c r="A502" s="180" t="s">
        <v>1258</v>
      </c>
      <c r="B502" s="104" t="s">
        <v>101</v>
      </c>
      <c r="C502" s="121"/>
      <c r="G502" s="87"/>
    </row>
    <row r="503" spans="1:7" outlineLevel="1" x14ac:dyDescent="0.4">
      <c r="A503" s="180" t="s">
        <v>1259</v>
      </c>
      <c r="B503" s="104" t="s">
        <v>101</v>
      </c>
      <c r="C503" s="121"/>
      <c r="G503" s="87"/>
    </row>
    <row r="504" spans="1:7" outlineLevel="1" x14ac:dyDescent="0.4">
      <c r="A504" s="180" t="s">
        <v>1260</v>
      </c>
      <c r="B504" s="104" t="s">
        <v>101</v>
      </c>
      <c r="C504" s="121"/>
      <c r="G504" s="87"/>
    </row>
    <row r="505" spans="1:7" outlineLevel="1" x14ac:dyDescent="0.4">
      <c r="A505" s="180" t="s">
        <v>1261</v>
      </c>
      <c r="B505" s="104" t="s">
        <v>101</v>
      </c>
      <c r="C505" s="121"/>
      <c r="G505" s="87"/>
    </row>
    <row r="506" spans="1:7" outlineLevel="1" x14ac:dyDescent="0.4">
      <c r="A506" s="180" t="s">
        <v>1262</v>
      </c>
      <c r="B506" s="104" t="s">
        <v>101</v>
      </c>
      <c r="C506" s="121"/>
      <c r="G506" s="87"/>
    </row>
    <row r="507" spans="1:7" outlineLevel="1" x14ac:dyDescent="0.4">
      <c r="A507" s="180" t="s">
        <v>1263</v>
      </c>
      <c r="B507" s="104" t="s">
        <v>101</v>
      </c>
      <c r="C507" s="121"/>
      <c r="G507" s="87"/>
    </row>
    <row r="508" spans="1:7" outlineLevel="1" x14ac:dyDescent="0.4">
      <c r="A508" s="180" t="s">
        <v>1264</v>
      </c>
      <c r="B508" s="104" t="s">
        <v>101</v>
      </c>
      <c r="C508" s="121"/>
      <c r="G508" s="87"/>
    </row>
    <row r="509" spans="1:7" outlineLevel="1" x14ac:dyDescent="0.4">
      <c r="A509" s="180" t="s">
        <v>1265</v>
      </c>
      <c r="B509" s="104" t="s">
        <v>101</v>
      </c>
      <c r="C509" s="121"/>
      <c r="G509" s="87"/>
    </row>
    <row r="510" spans="1:7" outlineLevel="1" x14ac:dyDescent="0.4">
      <c r="A510" s="180" t="s">
        <v>1266</v>
      </c>
      <c r="B510" s="104" t="s">
        <v>101</v>
      </c>
      <c r="C510" s="121"/>
    </row>
    <row r="511" spans="1:7" outlineLevel="1" x14ac:dyDescent="0.4">
      <c r="A511" s="180" t="s">
        <v>1267</v>
      </c>
      <c r="B511" s="104" t="s">
        <v>101</v>
      </c>
      <c r="C511" s="121"/>
    </row>
    <row r="512" spans="1:7" outlineLevel="1" x14ac:dyDescent="0.4">
      <c r="A512" s="180" t="s">
        <v>1268</v>
      </c>
      <c r="B512" s="104" t="s">
        <v>101</v>
      </c>
      <c r="C512" s="121"/>
    </row>
    <row r="513" spans="1:7" s="149" customFormat="1" x14ac:dyDescent="0.4">
      <c r="A513" s="131"/>
      <c r="B513" s="131" t="s">
        <v>1269</v>
      </c>
      <c r="C513" s="98" t="s">
        <v>64</v>
      </c>
      <c r="D513" s="98" t="s">
        <v>1051</v>
      </c>
      <c r="E513" s="98"/>
      <c r="F513" s="98" t="s">
        <v>467</v>
      </c>
      <c r="G513" s="98" t="s">
        <v>1053</v>
      </c>
    </row>
    <row r="514" spans="1:7" s="149" customFormat="1" x14ac:dyDescent="0.4">
      <c r="A514" s="180" t="s">
        <v>1335</v>
      </c>
      <c r="B514" s="181" t="s">
        <v>559</v>
      </c>
      <c r="C514" s="174" t="s">
        <v>34</v>
      </c>
      <c r="D514" s="175" t="s">
        <v>34</v>
      </c>
      <c r="E514" s="158"/>
      <c r="F514" s="159" t="str">
        <f>IF($C$532=0,"",IF(C514="[for completion]","",IF(C514="","",C514/$C$532)))</f>
        <v/>
      </c>
      <c r="G514" s="159" t="str">
        <f>IF($D$532=0,"",IF(D514="[for completion]","",IF(D514="","",D514/$D$532)))</f>
        <v/>
      </c>
    </row>
    <row r="515" spans="1:7" s="149" customFormat="1" x14ac:dyDescent="0.4">
      <c r="A515" s="180" t="s">
        <v>1336</v>
      </c>
      <c r="B515" s="157" t="s">
        <v>559</v>
      </c>
      <c r="C515" s="174" t="s">
        <v>34</v>
      </c>
      <c r="D515" s="175" t="s">
        <v>34</v>
      </c>
      <c r="E515" s="158"/>
      <c r="F515" s="159" t="str">
        <f t="shared" ref="F515:F531" si="29">IF($C$532=0,"",IF(C515="[for completion]","",IF(C515="","",C515/$C$532)))</f>
        <v/>
      </c>
      <c r="G515" s="159" t="str">
        <f t="shared" ref="G515:G531" si="30">IF($D$532=0,"",IF(D515="[for completion]","",IF(D515="","",D515/$D$532)))</f>
        <v/>
      </c>
    </row>
    <row r="516" spans="1:7" s="149" customFormat="1" x14ac:dyDescent="0.4">
      <c r="A516" s="180" t="s">
        <v>1337</v>
      </c>
      <c r="B516" s="157" t="s">
        <v>559</v>
      </c>
      <c r="C516" s="174" t="s">
        <v>34</v>
      </c>
      <c r="D516" s="175" t="s">
        <v>34</v>
      </c>
      <c r="E516" s="158"/>
      <c r="F516" s="159" t="str">
        <f t="shared" si="29"/>
        <v/>
      </c>
      <c r="G516" s="159" t="str">
        <f t="shared" si="30"/>
        <v/>
      </c>
    </row>
    <row r="517" spans="1:7" s="149" customFormat="1" x14ac:dyDescent="0.4">
      <c r="A517" s="180" t="s">
        <v>1338</v>
      </c>
      <c r="B517" s="157" t="s">
        <v>559</v>
      </c>
      <c r="C517" s="174" t="s">
        <v>34</v>
      </c>
      <c r="D517" s="175" t="s">
        <v>34</v>
      </c>
      <c r="E517" s="158"/>
      <c r="F517" s="159" t="str">
        <f t="shared" si="29"/>
        <v/>
      </c>
      <c r="G517" s="159" t="str">
        <f t="shared" si="30"/>
        <v/>
      </c>
    </row>
    <row r="518" spans="1:7" s="149" customFormat="1" x14ac:dyDescent="0.4">
      <c r="A518" s="180" t="s">
        <v>1339</v>
      </c>
      <c r="B518" s="170" t="s">
        <v>559</v>
      </c>
      <c r="C518" s="174" t="s">
        <v>34</v>
      </c>
      <c r="D518" s="175" t="s">
        <v>34</v>
      </c>
      <c r="E518" s="158"/>
      <c r="F518" s="159" t="str">
        <f t="shared" si="29"/>
        <v/>
      </c>
      <c r="G518" s="159" t="str">
        <f t="shared" si="30"/>
        <v/>
      </c>
    </row>
    <row r="519" spans="1:7" s="149" customFormat="1" x14ac:dyDescent="0.4">
      <c r="A519" s="180" t="s">
        <v>1340</v>
      </c>
      <c r="B519" s="157" t="s">
        <v>559</v>
      </c>
      <c r="C519" s="174" t="s">
        <v>34</v>
      </c>
      <c r="D519" s="175" t="s">
        <v>34</v>
      </c>
      <c r="E519" s="158"/>
      <c r="F519" s="159" t="str">
        <f t="shared" si="29"/>
        <v/>
      </c>
      <c r="G519" s="159" t="str">
        <f t="shared" si="30"/>
        <v/>
      </c>
    </row>
    <row r="520" spans="1:7" s="149" customFormat="1" x14ac:dyDescent="0.4">
      <c r="A520" s="180" t="s">
        <v>1341</v>
      </c>
      <c r="B520" s="157" t="s">
        <v>559</v>
      </c>
      <c r="C520" s="174" t="s">
        <v>34</v>
      </c>
      <c r="D520" s="175" t="s">
        <v>34</v>
      </c>
      <c r="E520" s="158"/>
      <c r="F520" s="159" t="str">
        <f t="shared" si="29"/>
        <v/>
      </c>
      <c r="G520" s="159" t="str">
        <f t="shared" si="30"/>
        <v/>
      </c>
    </row>
    <row r="521" spans="1:7" s="149" customFormat="1" x14ac:dyDescent="0.4">
      <c r="A521" s="180" t="s">
        <v>1342</v>
      </c>
      <c r="B521" s="157" t="s">
        <v>559</v>
      </c>
      <c r="C521" s="174" t="s">
        <v>34</v>
      </c>
      <c r="D521" s="175" t="s">
        <v>34</v>
      </c>
      <c r="E521" s="158"/>
      <c r="F521" s="159" t="str">
        <f t="shared" si="29"/>
        <v/>
      </c>
      <c r="G521" s="159" t="str">
        <f t="shared" si="30"/>
        <v/>
      </c>
    </row>
    <row r="522" spans="1:7" s="149" customFormat="1" x14ac:dyDescent="0.4">
      <c r="A522" s="180" t="s">
        <v>1343</v>
      </c>
      <c r="B522" s="157" t="s">
        <v>559</v>
      </c>
      <c r="C522" s="174" t="s">
        <v>34</v>
      </c>
      <c r="D522" s="175" t="s">
        <v>34</v>
      </c>
      <c r="E522" s="158"/>
      <c r="F522" s="159" t="str">
        <f t="shared" si="29"/>
        <v/>
      </c>
      <c r="G522" s="159" t="str">
        <f t="shared" si="30"/>
        <v/>
      </c>
    </row>
    <row r="523" spans="1:7" s="149" customFormat="1" x14ac:dyDescent="0.4">
      <c r="A523" s="180" t="s">
        <v>1344</v>
      </c>
      <c r="B523" s="170" t="s">
        <v>559</v>
      </c>
      <c r="C523" s="174" t="s">
        <v>34</v>
      </c>
      <c r="D523" s="175" t="s">
        <v>34</v>
      </c>
      <c r="E523" s="158"/>
      <c r="F523" s="159" t="str">
        <f t="shared" si="29"/>
        <v/>
      </c>
      <c r="G523" s="159" t="str">
        <f t="shared" si="30"/>
        <v/>
      </c>
    </row>
    <row r="524" spans="1:7" s="149" customFormat="1" x14ac:dyDescent="0.4">
      <c r="A524" s="180" t="s">
        <v>1345</v>
      </c>
      <c r="B524" s="157" t="s">
        <v>559</v>
      </c>
      <c r="C524" s="174" t="s">
        <v>34</v>
      </c>
      <c r="D524" s="175" t="s">
        <v>34</v>
      </c>
      <c r="E524" s="158"/>
      <c r="F524" s="159" t="str">
        <f t="shared" si="29"/>
        <v/>
      </c>
      <c r="G524" s="159" t="str">
        <f t="shared" si="30"/>
        <v/>
      </c>
    </row>
    <row r="525" spans="1:7" s="149" customFormat="1" x14ac:dyDescent="0.4">
      <c r="A525" s="180" t="s">
        <v>1346</v>
      </c>
      <c r="B525" s="157" t="s">
        <v>559</v>
      </c>
      <c r="C525" s="174" t="s">
        <v>34</v>
      </c>
      <c r="D525" s="175" t="s">
        <v>34</v>
      </c>
      <c r="E525" s="158"/>
      <c r="F525" s="159" t="str">
        <f t="shared" si="29"/>
        <v/>
      </c>
      <c r="G525" s="159" t="str">
        <f t="shared" si="30"/>
        <v/>
      </c>
    </row>
    <row r="526" spans="1:7" s="149" customFormat="1" x14ac:dyDescent="0.4">
      <c r="A526" s="180" t="s">
        <v>1347</v>
      </c>
      <c r="B526" s="157" t="s">
        <v>559</v>
      </c>
      <c r="C526" s="174" t="s">
        <v>34</v>
      </c>
      <c r="D526" s="175" t="s">
        <v>34</v>
      </c>
      <c r="E526" s="158"/>
      <c r="F526" s="159" t="str">
        <f t="shared" si="29"/>
        <v/>
      </c>
      <c r="G526" s="159" t="str">
        <f t="shared" si="30"/>
        <v/>
      </c>
    </row>
    <row r="527" spans="1:7" s="149" customFormat="1" x14ac:dyDescent="0.4">
      <c r="A527" s="180" t="s">
        <v>1348</v>
      </c>
      <c r="B527" s="157" t="s">
        <v>559</v>
      </c>
      <c r="C527" s="174" t="s">
        <v>34</v>
      </c>
      <c r="D527" s="175" t="s">
        <v>34</v>
      </c>
      <c r="E527" s="158"/>
      <c r="F527" s="159" t="str">
        <f t="shared" si="29"/>
        <v/>
      </c>
      <c r="G527" s="159" t="str">
        <f t="shared" si="30"/>
        <v/>
      </c>
    </row>
    <row r="528" spans="1:7" s="149" customFormat="1" x14ac:dyDescent="0.4">
      <c r="A528" s="180" t="s">
        <v>1349</v>
      </c>
      <c r="B528" s="157" t="s">
        <v>559</v>
      </c>
      <c r="C528" s="174" t="s">
        <v>34</v>
      </c>
      <c r="D528" s="175" t="s">
        <v>34</v>
      </c>
      <c r="E528" s="158"/>
      <c r="F528" s="159" t="str">
        <f t="shared" si="29"/>
        <v/>
      </c>
      <c r="G528" s="159" t="str">
        <f t="shared" si="30"/>
        <v/>
      </c>
    </row>
    <row r="529" spans="1:7" s="149" customFormat="1" x14ac:dyDescent="0.4">
      <c r="A529" s="180" t="s">
        <v>1350</v>
      </c>
      <c r="B529" s="157" t="s">
        <v>559</v>
      </c>
      <c r="C529" s="174" t="s">
        <v>34</v>
      </c>
      <c r="D529" s="175" t="s">
        <v>34</v>
      </c>
      <c r="E529" s="158"/>
      <c r="F529" s="159" t="str">
        <f t="shared" si="29"/>
        <v/>
      </c>
      <c r="G529" s="159" t="str">
        <f t="shared" si="30"/>
        <v/>
      </c>
    </row>
    <row r="530" spans="1:7" s="149" customFormat="1" x14ac:dyDescent="0.4">
      <c r="A530" s="180" t="s">
        <v>1351</v>
      </c>
      <c r="B530" s="157" t="s">
        <v>559</v>
      </c>
      <c r="C530" s="174" t="s">
        <v>34</v>
      </c>
      <c r="D530" s="175" t="s">
        <v>34</v>
      </c>
      <c r="E530" s="158"/>
      <c r="F530" s="159" t="str">
        <f t="shared" si="29"/>
        <v/>
      </c>
      <c r="G530" s="159" t="str">
        <f t="shared" si="30"/>
        <v/>
      </c>
    </row>
    <row r="531" spans="1:7" s="149" customFormat="1" x14ac:dyDescent="0.4">
      <c r="A531" s="180" t="s">
        <v>1352</v>
      </c>
      <c r="B531" s="157" t="s">
        <v>1093</v>
      </c>
      <c r="C531" s="174" t="s">
        <v>34</v>
      </c>
      <c r="D531" s="175" t="s">
        <v>34</v>
      </c>
      <c r="E531" s="158"/>
      <c r="F531" s="159" t="str">
        <f t="shared" si="29"/>
        <v/>
      </c>
      <c r="G531" s="159" t="str">
        <f t="shared" si="30"/>
        <v/>
      </c>
    </row>
    <row r="532" spans="1:7" s="149" customFormat="1" x14ac:dyDescent="0.4">
      <c r="A532" s="180" t="s">
        <v>1353</v>
      </c>
      <c r="B532" s="157" t="s">
        <v>99</v>
      </c>
      <c r="C532" s="174">
        <f>SUM(C514:C531)</f>
        <v>0</v>
      </c>
      <c r="D532" s="175">
        <f>SUM(D514:D531)</f>
        <v>0</v>
      </c>
      <c r="E532" s="158"/>
      <c r="F532" s="166">
        <f>SUM(F514:F531)</f>
        <v>0</v>
      </c>
      <c r="G532" s="166">
        <f>SUM(G514:G531)</f>
        <v>0</v>
      </c>
    </row>
    <row r="533" spans="1:7" s="149" customFormat="1" x14ac:dyDescent="0.4">
      <c r="A533" s="180" t="s">
        <v>1354</v>
      </c>
      <c r="B533" s="157"/>
      <c r="C533" s="156"/>
      <c r="D533" s="156"/>
      <c r="E533" s="158"/>
      <c r="F533" s="158"/>
      <c r="G533" s="158"/>
    </row>
    <row r="534" spans="1:7" s="149" customFormat="1" x14ac:dyDescent="0.4">
      <c r="A534" s="180" t="s">
        <v>1355</v>
      </c>
      <c r="B534" s="157"/>
      <c r="C534" s="156"/>
      <c r="D534" s="156"/>
      <c r="E534" s="158"/>
      <c r="F534" s="158"/>
      <c r="G534" s="158"/>
    </row>
    <row r="535" spans="1:7" s="149" customFormat="1" x14ac:dyDescent="0.4">
      <c r="A535" s="180" t="s">
        <v>1356</v>
      </c>
      <c r="B535" s="157"/>
      <c r="C535" s="156"/>
      <c r="D535" s="156"/>
      <c r="E535" s="158"/>
      <c r="F535" s="158"/>
      <c r="G535" s="158"/>
    </row>
    <row r="536" spans="1:7" s="160" customFormat="1" x14ac:dyDescent="0.4">
      <c r="A536" s="131"/>
      <c r="B536" s="131" t="s">
        <v>1270</v>
      </c>
      <c r="C536" s="98" t="s">
        <v>64</v>
      </c>
      <c r="D536" s="98" t="s">
        <v>1051</v>
      </c>
      <c r="E536" s="98"/>
      <c r="F536" s="98" t="s">
        <v>467</v>
      </c>
      <c r="G536" s="98" t="s">
        <v>1053</v>
      </c>
    </row>
    <row r="537" spans="1:7" s="160" customFormat="1" x14ac:dyDescent="0.4">
      <c r="A537" s="180" t="s">
        <v>1357</v>
      </c>
      <c r="B537" s="170" t="s">
        <v>559</v>
      </c>
      <c r="C537" s="174" t="s">
        <v>34</v>
      </c>
      <c r="D537" s="175" t="s">
        <v>34</v>
      </c>
      <c r="E537" s="171"/>
      <c r="F537" s="159" t="str">
        <f>IF($C$555=0,"",IF(C537="[for completion]","",IF(C537="","",C537/$C$555)))</f>
        <v/>
      </c>
      <c r="G537" s="159" t="str">
        <f>IF($D$555=0,"",IF(D537="[for completion]","",IF(D537="","",D537/$D$555)))</f>
        <v/>
      </c>
    </row>
    <row r="538" spans="1:7" s="160" customFormat="1" x14ac:dyDescent="0.4">
      <c r="A538" s="180" t="s">
        <v>1358</v>
      </c>
      <c r="B538" s="170" t="s">
        <v>559</v>
      </c>
      <c r="C538" s="174" t="s">
        <v>34</v>
      </c>
      <c r="D538" s="175" t="s">
        <v>34</v>
      </c>
      <c r="E538" s="171"/>
      <c r="F538" s="159" t="str">
        <f t="shared" ref="F538:F554" si="31">IF($C$555=0,"",IF(C538="[for completion]","",IF(C538="","",C538/$C$555)))</f>
        <v/>
      </c>
      <c r="G538" s="159" t="str">
        <f t="shared" ref="G538:G554" si="32">IF($D$555=0,"",IF(D538="[for completion]","",IF(D538="","",D538/$D$555)))</f>
        <v/>
      </c>
    </row>
    <row r="539" spans="1:7" s="160" customFormat="1" x14ac:dyDescent="0.4">
      <c r="A539" s="180" t="s">
        <v>1359</v>
      </c>
      <c r="B539" s="170" t="s">
        <v>559</v>
      </c>
      <c r="C539" s="174" t="s">
        <v>34</v>
      </c>
      <c r="D539" s="175" t="s">
        <v>34</v>
      </c>
      <c r="E539" s="171"/>
      <c r="F539" s="159" t="str">
        <f t="shared" si="31"/>
        <v/>
      </c>
      <c r="G539" s="159" t="str">
        <f t="shared" si="32"/>
        <v/>
      </c>
    </row>
    <row r="540" spans="1:7" s="160" customFormat="1" x14ac:dyDescent="0.4">
      <c r="A540" s="180" t="s">
        <v>1360</v>
      </c>
      <c r="B540" s="170" t="s">
        <v>559</v>
      </c>
      <c r="C540" s="174" t="s">
        <v>34</v>
      </c>
      <c r="D540" s="175" t="s">
        <v>34</v>
      </c>
      <c r="E540" s="171"/>
      <c r="F540" s="159" t="str">
        <f t="shared" si="31"/>
        <v/>
      </c>
      <c r="G540" s="159" t="str">
        <f t="shared" si="32"/>
        <v/>
      </c>
    </row>
    <row r="541" spans="1:7" s="160" customFormat="1" x14ac:dyDescent="0.4">
      <c r="A541" s="180" t="s">
        <v>1361</v>
      </c>
      <c r="B541" s="170" t="s">
        <v>559</v>
      </c>
      <c r="C541" s="174" t="s">
        <v>34</v>
      </c>
      <c r="D541" s="175" t="s">
        <v>34</v>
      </c>
      <c r="E541" s="171"/>
      <c r="F541" s="159" t="str">
        <f t="shared" si="31"/>
        <v/>
      </c>
      <c r="G541" s="159" t="str">
        <f t="shared" si="32"/>
        <v/>
      </c>
    </row>
    <row r="542" spans="1:7" s="160" customFormat="1" x14ac:dyDescent="0.4">
      <c r="A542" s="180" t="s">
        <v>1362</v>
      </c>
      <c r="B542" s="170" t="s">
        <v>559</v>
      </c>
      <c r="C542" s="174" t="s">
        <v>34</v>
      </c>
      <c r="D542" s="175" t="s">
        <v>34</v>
      </c>
      <c r="E542" s="171"/>
      <c r="F542" s="159" t="str">
        <f t="shared" si="31"/>
        <v/>
      </c>
      <c r="G542" s="159" t="str">
        <f t="shared" si="32"/>
        <v/>
      </c>
    </row>
    <row r="543" spans="1:7" s="160" customFormat="1" x14ac:dyDescent="0.4">
      <c r="A543" s="180" t="s">
        <v>1363</v>
      </c>
      <c r="B543" s="181" t="s">
        <v>559</v>
      </c>
      <c r="C543" s="174" t="s">
        <v>34</v>
      </c>
      <c r="D543" s="175" t="s">
        <v>34</v>
      </c>
      <c r="E543" s="171"/>
      <c r="F543" s="159" t="str">
        <f t="shared" si="31"/>
        <v/>
      </c>
      <c r="G543" s="159" t="str">
        <f t="shared" si="32"/>
        <v/>
      </c>
    </row>
    <row r="544" spans="1:7" s="160" customFormat="1" x14ac:dyDescent="0.4">
      <c r="A544" s="180" t="s">
        <v>1364</v>
      </c>
      <c r="B544" s="170" t="s">
        <v>559</v>
      </c>
      <c r="C544" s="174" t="s">
        <v>34</v>
      </c>
      <c r="D544" s="175" t="s">
        <v>34</v>
      </c>
      <c r="E544" s="171"/>
      <c r="F544" s="159" t="str">
        <f t="shared" si="31"/>
        <v/>
      </c>
      <c r="G544" s="159" t="str">
        <f t="shared" si="32"/>
        <v/>
      </c>
    </row>
    <row r="545" spans="1:7" s="160" customFormat="1" x14ac:dyDescent="0.4">
      <c r="A545" s="180" t="s">
        <v>1365</v>
      </c>
      <c r="B545" s="170" t="s">
        <v>559</v>
      </c>
      <c r="C545" s="174" t="s">
        <v>34</v>
      </c>
      <c r="D545" s="175" t="s">
        <v>34</v>
      </c>
      <c r="E545" s="171"/>
      <c r="F545" s="159" t="str">
        <f t="shared" si="31"/>
        <v/>
      </c>
      <c r="G545" s="159" t="str">
        <f t="shared" si="32"/>
        <v/>
      </c>
    </row>
    <row r="546" spans="1:7" s="160" customFormat="1" x14ac:dyDescent="0.4">
      <c r="A546" s="180" t="s">
        <v>1366</v>
      </c>
      <c r="B546" s="170" t="s">
        <v>559</v>
      </c>
      <c r="C546" s="174" t="s">
        <v>34</v>
      </c>
      <c r="D546" s="175" t="s">
        <v>34</v>
      </c>
      <c r="E546" s="171"/>
      <c r="F546" s="159" t="str">
        <f t="shared" si="31"/>
        <v/>
      </c>
      <c r="G546" s="159" t="str">
        <f t="shared" si="32"/>
        <v/>
      </c>
    </row>
    <row r="547" spans="1:7" s="160" customFormat="1" x14ac:dyDescent="0.4">
      <c r="A547" s="180" t="s">
        <v>1367</v>
      </c>
      <c r="B547" s="170" t="s">
        <v>559</v>
      </c>
      <c r="C547" s="174" t="s">
        <v>34</v>
      </c>
      <c r="D547" s="175" t="s">
        <v>34</v>
      </c>
      <c r="E547" s="171"/>
      <c r="F547" s="159" t="str">
        <f t="shared" si="31"/>
        <v/>
      </c>
      <c r="G547" s="159" t="str">
        <f t="shared" si="32"/>
        <v/>
      </c>
    </row>
    <row r="548" spans="1:7" s="160" customFormat="1" x14ac:dyDescent="0.4">
      <c r="A548" s="180" t="s">
        <v>1368</v>
      </c>
      <c r="B548" s="170" t="s">
        <v>559</v>
      </c>
      <c r="C548" s="174" t="s">
        <v>34</v>
      </c>
      <c r="D548" s="175" t="s">
        <v>34</v>
      </c>
      <c r="E548" s="171"/>
      <c r="F548" s="159" t="str">
        <f t="shared" si="31"/>
        <v/>
      </c>
      <c r="G548" s="159" t="str">
        <f t="shared" si="32"/>
        <v/>
      </c>
    </row>
    <row r="549" spans="1:7" s="160" customFormat="1" x14ac:dyDescent="0.4">
      <c r="A549" s="180" t="s">
        <v>1369</v>
      </c>
      <c r="B549" s="170" t="s">
        <v>559</v>
      </c>
      <c r="C549" s="174" t="s">
        <v>34</v>
      </c>
      <c r="D549" s="175" t="s">
        <v>34</v>
      </c>
      <c r="E549" s="171"/>
      <c r="F549" s="159" t="str">
        <f t="shared" si="31"/>
        <v/>
      </c>
      <c r="G549" s="159" t="str">
        <f t="shared" si="32"/>
        <v/>
      </c>
    </row>
    <row r="550" spans="1:7" s="160" customFormat="1" x14ac:dyDescent="0.4">
      <c r="A550" s="180" t="s">
        <v>1370</v>
      </c>
      <c r="B550" s="170" t="s">
        <v>559</v>
      </c>
      <c r="C550" s="174" t="s">
        <v>34</v>
      </c>
      <c r="D550" s="175" t="s">
        <v>34</v>
      </c>
      <c r="E550" s="171"/>
      <c r="F550" s="159" t="str">
        <f t="shared" si="31"/>
        <v/>
      </c>
      <c r="G550" s="159" t="str">
        <f t="shared" si="32"/>
        <v/>
      </c>
    </row>
    <row r="551" spans="1:7" s="160" customFormat="1" x14ac:dyDescent="0.4">
      <c r="A551" s="180" t="s">
        <v>1371</v>
      </c>
      <c r="B551" s="170" t="s">
        <v>559</v>
      </c>
      <c r="C551" s="174" t="s">
        <v>34</v>
      </c>
      <c r="D551" s="175" t="s">
        <v>34</v>
      </c>
      <c r="E551" s="171"/>
      <c r="F551" s="159" t="str">
        <f t="shared" si="31"/>
        <v/>
      </c>
      <c r="G551" s="159" t="str">
        <f t="shared" si="32"/>
        <v/>
      </c>
    </row>
    <row r="552" spans="1:7" s="160" customFormat="1" x14ac:dyDescent="0.4">
      <c r="A552" s="180" t="s">
        <v>1372</v>
      </c>
      <c r="B552" s="170" t="s">
        <v>559</v>
      </c>
      <c r="C552" s="174" t="s">
        <v>34</v>
      </c>
      <c r="D552" s="175" t="s">
        <v>34</v>
      </c>
      <c r="E552" s="171"/>
      <c r="F552" s="159" t="str">
        <f t="shared" si="31"/>
        <v/>
      </c>
      <c r="G552" s="159" t="str">
        <f t="shared" si="32"/>
        <v/>
      </c>
    </row>
    <row r="553" spans="1:7" s="160" customFormat="1" x14ac:dyDescent="0.4">
      <c r="A553" s="180" t="s">
        <v>1373</v>
      </c>
      <c r="B553" s="170" t="s">
        <v>559</v>
      </c>
      <c r="C553" s="174" t="s">
        <v>34</v>
      </c>
      <c r="D553" s="175" t="s">
        <v>34</v>
      </c>
      <c r="E553" s="171"/>
      <c r="F553" s="159" t="str">
        <f t="shared" si="31"/>
        <v/>
      </c>
      <c r="G553" s="159" t="str">
        <f t="shared" si="32"/>
        <v/>
      </c>
    </row>
    <row r="554" spans="1:7" s="160" customFormat="1" x14ac:dyDescent="0.4">
      <c r="A554" s="180" t="s">
        <v>1374</v>
      </c>
      <c r="B554" s="170" t="s">
        <v>1093</v>
      </c>
      <c r="C554" s="174" t="s">
        <v>34</v>
      </c>
      <c r="D554" s="175" t="s">
        <v>34</v>
      </c>
      <c r="E554" s="171"/>
      <c r="F554" s="159" t="str">
        <f t="shared" si="31"/>
        <v/>
      </c>
      <c r="G554" s="159" t="str">
        <f t="shared" si="32"/>
        <v/>
      </c>
    </row>
    <row r="555" spans="1:7" s="160" customFormat="1" x14ac:dyDescent="0.4">
      <c r="A555" s="180" t="s">
        <v>1375</v>
      </c>
      <c r="B555" s="170" t="s">
        <v>99</v>
      </c>
      <c r="C555" s="174">
        <f>SUM(C537:C554)</f>
        <v>0</v>
      </c>
      <c r="D555" s="175">
        <f>SUM(D537:D554)</f>
        <v>0</v>
      </c>
      <c r="E555" s="171"/>
      <c r="F555" s="166">
        <f>SUM(F537:F554)</f>
        <v>0</v>
      </c>
      <c r="G555" s="166">
        <f>SUM(G537:G554)</f>
        <v>0</v>
      </c>
    </row>
    <row r="556" spans="1:7" s="160" customFormat="1" x14ac:dyDescent="0.4">
      <c r="A556" s="180" t="s">
        <v>1376</v>
      </c>
      <c r="B556" s="170"/>
      <c r="C556" s="169"/>
      <c r="D556" s="169"/>
      <c r="E556" s="171"/>
      <c r="F556" s="171"/>
      <c r="G556" s="171"/>
    </row>
    <row r="557" spans="1:7" s="160" customFormat="1" x14ac:dyDescent="0.4">
      <c r="A557" s="180" t="s">
        <v>1377</v>
      </c>
      <c r="B557" s="170"/>
      <c r="C557" s="169"/>
      <c r="D557" s="169"/>
      <c r="E557" s="171"/>
      <c r="F557" s="171"/>
      <c r="G557" s="171"/>
    </row>
    <row r="558" spans="1:7" s="160" customFormat="1" x14ac:dyDescent="0.4">
      <c r="A558" s="180" t="s">
        <v>1378</v>
      </c>
      <c r="B558" s="170"/>
      <c r="C558" s="169"/>
      <c r="D558" s="169"/>
      <c r="E558" s="171"/>
      <c r="F558" s="171"/>
      <c r="G558" s="171"/>
    </row>
    <row r="559" spans="1:7" s="149" customFormat="1" x14ac:dyDescent="0.4">
      <c r="A559" s="131"/>
      <c r="B559" s="131" t="s">
        <v>1271</v>
      </c>
      <c r="C559" s="98" t="s">
        <v>64</v>
      </c>
      <c r="D559" s="98" t="s">
        <v>1051</v>
      </c>
      <c r="E559" s="98"/>
      <c r="F559" s="98" t="s">
        <v>467</v>
      </c>
      <c r="G559" s="98" t="s">
        <v>1053</v>
      </c>
    </row>
    <row r="560" spans="1:7" s="149" customFormat="1" x14ac:dyDescent="0.4">
      <c r="A560" s="180" t="s">
        <v>1379</v>
      </c>
      <c r="B560" s="186" t="s">
        <v>1041</v>
      </c>
      <c r="C560" s="174" t="s">
        <v>34</v>
      </c>
      <c r="D560" s="175" t="s">
        <v>34</v>
      </c>
      <c r="E560" s="158"/>
      <c r="F560" s="159" t="str">
        <f>IF($C$570=0,"",IF(C560="[for completion]","",IF(C560="","",C560/$C$570)))</f>
        <v/>
      </c>
      <c r="G560" s="159" t="str">
        <f>IF($D$570=0,"",IF(D560="[for completion]","",IF(D560="","",D560/$D$570)))</f>
        <v/>
      </c>
    </row>
    <row r="561" spans="1:7" s="149" customFormat="1" x14ac:dyDescent="0.4">
      <c r="A561" s="180" t="s">
        <v>1380</v>
      </c>
      <c r="B561" s="186" t="s">
        <v>1042</v>
      </c>
      <c r="C561" s="174" t="s">
        <v>34</v>
      </c>
      <c r="D561" s="175" t="s">
        <v>34</v>
      </c>
      <c r="E561" s="158"/>
      <c r="F561" s="159" t="str">
        <f t="shared" ref="F561:F569" si="33">IF($C$570=0,"",IF(C561="[for completion]","",IF(C561="","",C561/$C$570)))</f>
        <v/>
      </c>
      <c r="G561" s="159" t="str">
        <f t="shared" ref="G561:G569" si="34">IF($D$570=0,"",IF(D561="[for completion]","",IF(D561="","",D561/$D$570)))</f>
        <v/>
      </c>
    </row>
    <row r="562" spans="1:7" s="149" customFormat="1" x14ac:dyDescent="0.4">
      <c r="A562" s="180" t="s">
        <v>1381</v>
      </c>
      <c r="B562" s="186" t="s">
        <v>1214</v>
      </c>
      <c r="C562" s="174" t="s">
        <v>34</v>
      </c>
      <c r="D562" s="175" t="s">
        <v>34</v>
      </c>
      <c r="E562" s="158"/>
      <c r="F562" s="159" t="str">
        <f t="shared" si="33"/>
        <v/>
      </c>
      <c r="G562" s="159" t="str">
        <f t="shared" si="34"/>
        <v/>
      </c>
    </row>
    <row r="563" spans="1:7" s="149" customFormat="1" x14ac:dyDescent="0.4">
      <c r="A563" s="180" t="s">
        <v>1382</v>
      </c>
      <c r="B563" s="186" t="s">
        <v>1043</v>
      </c>
      <c r="C563" s="174" t="s">
        <v>34</v>
      </c>
      <c r="D563" s="175" t="s">
        <v>34</v>
      </c>
      <c r="E563" s="158"/>
      <c r="F563" s="159" t="str">
        <f t="shared" si="33"/>
        <v/>
      </c>
      <c r="G563" s="159" t="str">
        <f t="shared" si="34"/>
        <v/>
      </c>
    </row>
    <row r="564" spans="1:7" s="149" customFormat="1" x14ac:dyDescent="0.4">
      <c r="A564" s="180" t="s">
        <v>1383</v>
      </c>
      <c r="B564" s="186" t="s">
        <v>1044</v>
      </c>
      <c r="C564" s="174" t="s">
        <v>34</v>
      </c>
      <c r="D564" s="175" t="s">
        <v>34</v>
      </c>
      <c r="E564" s="158"/>
      <c r="F564" s="159" t="str">
        <f t="shared" si="33"/>
        <v/>
      </c>
      <c r="G564" s="159" t="str">
        <f t="shared" si="34"/>
        <v/>
      </c>
    </row>
    <row r="565" spans="1:7" s="149" customFormat="1" x14ac:dyDescent="0.4">
      <c r="A565" s="180" t="s">
        <v>1384</v>
      </c>
      <c r="B565" s="186" t="s">
        <v>1045</v>
      </c>
      <c r="C565" s="174" t="s">
        <v>34</v>
      </c>
      <c r="D565" s="175" t="s">
        <v>34</v>
      </c>
      <c r="E565" s="158"/>
      <c r="F565" s="159" t="str">
        <f t="shared" si="33"/>
        <v/>
      </c>
      <c r="G565" s="159" t="str">
        <f t="shared" si="34"/>
        <v/>
      </c>
    </row>
    <row r="566" spans="1:7" s="149" customFormat="1" x14ac:dyDescent="0.4">
      <c r="A566" s="180" t="s">
        <v>1385</v>
      </c>
      <c r="B566" s="186" t="s">
        <v>1046</v>
      </c>
      <c r="C566" s="174" t="s">
        <v>34</v>
      </c>
      <c r="D566" s="175" t="s">
        <v>34</v>
      </c>
      <c r="E566" s="158"/>
      <c r="F566" s="159" t="str">
        <f t="shared" si="33"/>
        <v/>
      </c>
      <c r="G566" s="159" t="str">
        <f t="shared" si="34"/>
        <v/>
      </c>
    </row>
    <row r="567" spans="1:7" s="149" customFormat="1" x14ac:dyDescent="0.4">
      <c r="A567" s="180" t="s">
        <v>1386</v>
      </c>
      <c r="B567" s="186" t="s">
        <v>1047</v>
      </c>
      <c r="C567" s="174" t="s">
        <v>34</v>
      </c>
      <c r="D567" s="175" t="s">
        <v>34</v>
      </c>
      <c r="E567" s="158"/>
      <c r="F567" s="159" t="str">
        <f t="shared" si="33"/>
        <v/>
      </c>
      <c r="G567" s="159" t="str">
        <f t="shared" si="34"/>
        <v/>
      </c>
    </row>
    <row r="568" spans="1:7" s="149" customFormat="1" x14ac:dyDescent="0.4">
      <c r="A568" s="180" t="s">
        <v>1387</v>
      </c>
      <c r="B568" s="186" t="s">
        <v>1048</v>
      </c>
      <c r="C568" s="174" t="s">
        <v>34</v>
      </c>
      <c r="D568" s="175" t="s">
        <v>34</v>
      </c>
      <c r="E568" s="158"/>
      <c r="F568" s="159" t="str">
        <f t="shared" si="33"/>
        <v/>
      </c>
      <c r="G568" s="159" t="str">
        <f t="shared" si="34"/>
        <v/>
      </c>
    </row>
    <row r="569" spans="1:7" s="149" customFormat="1" x14ac:dyDescent="0.4">
      <c r="A569" s="180" t="s">
        <v>1388</v>
      </c>
      <c r="B569" s="180" t="s">
        <v>1093</v>
      </c>
      <c r="C569" s="174" t="s">
        <v>34</v>
      </c>
      <c r="D569" s="175" t="s">
        <v>34</v>
      </c>
      <c r="E569" s="158"/>
      <c r="F569" s="159" t="str">
        <f t="shared" si="33"/>
        <v/>
      </c>
      <c r="G569" s="159" t="str">
        <f t="shared" si="34"/>
        <v/>
      </c>
    </row>
    <row r="570" spans="1:7" s="160" customFormat="1" x14ac:dyDescent="0.4">
      <c r="A570" s="180" t="s">
        <v>1389</v>
      </c>
      <c r="B570" s="186" t="s">
        <v>99</v>
      </c>
      <c r="C570" s="174">
        <f>SUM(C560:C568)</f>
        <v>0</v>
      </c>
      <c r="D570" s="175">
        <f>SUM(D560:D568)</f>
        <v>0</v>
      </c>
      <c r="E570" s="171"/>
      <c r="F570" s="166">
        <f>SUM(F560:F569)</f>
        <v>0</v>
      </c>
      <c r="G570" s="166">
        <f>SUM(G560:G569)</f>
        <v>0</v>
      </c>
    </row>
    <row r="571" spans="1:7" x14ac:dyDescent="0.4">
      <c r="A571" s="180" t="s">
        <v>1390</v>
      </c>
      <c r="B571" s="165"/>
    </row>
    <row r="572" spans="1:7" x14ac:dyDescent="0.4">
      <c r="A572" s="131"/>
      <c r="B572" s="131" t="s">
        <v>1272</v>
      </c>
      <c r="C572" s="98" t="s">
        <v>64</v>
      </c>
      <c r="D572" s="98" t="s">
        <v>1049</v>
      </c>
      <c r="E572" s="98"/>
      <c r="F572" s="98" t="s">
        <v>466</v>
      </c>
      <c r="G572" s="98" t="s">
        <v>1053</v>
      </c>
    </row>
    <row r="573" spans="1:7" x14ac:dyDescent="0.4">
      <c r="A573" s="180" t="s">
        <v>1391</v>
      </c>
      <c r="B573" s="170" t="s">
        <v>1173</v>
      </c>
      <c r="C573" s="174" t="s">
        <v>34</v>
      </c>
      <c r="D573" s="175" t="s">
        <v>34</v>
      </c>
      <c r="E573" s="171"/>
      <c r="F573" s="159" t="str">
        <f>IF($C$577=0,"",IF(C573="[for completion]","",IF(C573="","",C573/$C$577)))</f>
        <v/>
      </c>
      <c r="G573" s="159" t="str">
        <f>IF($D$577=0,"",IF(D573="[for completion]","",IF(D573="","",D573/$D$577)))</f>
        <v/>
      </c>
    </row>
    <row r="574" spans="1:7" x14ac:dyDescent="0.4">
      <c r="A574" s="180" t="s">
        <v>1392</v>
      </c>
      <c r="B574" s="167" t="s">
        <v>1174</v>
      </c>
      <c r="C574" s="174" t="s">
        <v>34</v>
      </c>
      <c r="D574" s="175" t="s">
        <v>34</v>
      </c>
      <c r="E574" s="171"/>
      <c r="F574" s="159" t="str">
        <f t="shared" ref="F574:F576" si="35">IF($C$577=0,"",IF(C574="[for completion]","",IF(C574="","",C574/$C$577)))</f>
        <v/>
      </c>
      <c r="G574" s="159" t="str">
        <f t="shared" ref="G574:G576" si="36">IF($D$577=0,"",IF(D574="[for completion]","",IF(D574="","",D574/$D$577)))</f>
        <v/>
      </c>
    </row>
    <row r="575" spans="1:7" x14ac:dyDescent="0.4">
      <c r="A575" s="180" t="s">
        <v>1393</v>
      </c>
      <c r="B575" s="170" t="s">
        <v>1050</v>
      </c>
      <c r="C575" s="174" t="s">
        <v>34</v>
      </c>
      <c r="D575" s="175" t="s">
        <v>34</v>
      </c>
      <c r="E575" s="171"/>
      <c r="F575" s="159" t="str">
        <f t="shared" si="35"/>
        <v/>
      </c>
      <c r="G575" s="159" t="str">
        <f t="shared" si="36"/>
        <v/>
      </c>
    </row>
    <row r="576" spans="1:7" x14ac:dyDescent="0.4">
      <c r="A576" s="180" t="s">
        <v>1394</v>
      </c>
      <c r="B576" s="169" t="s">
        <v>1093</v>
      </c>
      <c r="C576" s="174" t="s">
        <v>34</v>
      </c>
      <c r="D576" s="175" t="s">
        <v>34</v>
      </c>
      <c r="E576" s="171"/>
      <c r="F576" s="159" t="str">
        <f t="shared" si="35"/>
        <v/>
      </c>
      <c r="G576" s="159" t="str">
        <f t="shared" si="36"/>
        <v/>
      </c>
    </row>
    <row r="577" spans="1:7" x14ac:dyDescent="0.4">
      <c r="A577" s="180" t="s">
        <v>1395</v>
      </c>
      <c r="B577" s="170" t="s">
        <v>99</v>
      </c>
      <c r="C577" s="174">
        <f>SUM(C573:C576)</f>
        <v>0</v>
      </c>
      <c r="D577" s="175">
        <f>SUM(D573:D576)</f>
        <v>0</v>
      </c>
      <c r="E577" s="171"/>
      <c r="F577" s="166">
        <f>SUM(F573:F576)</f>
        <v>0</v>
      </c>
      <c r="G577" s="166">
        <f>SUM(G573:G576)</f>
        <v>0</v>
      </c>
    </row>
    <row r="578" spans="1:7" x14ac:dyDescent="0.4">
      <c r="A578" s="169"/>
      <c r="B578" s="169"/>
      <c r="C578" s="169"/>
      <c r="D578" s="169"/>
      <c r="E578" s="169"/>
      <c r="F578" s="169"/>
      <c r="G578" s="168"/>
    </row>
    <row r="579" spans="1:7" x14ac:dyDescent="0.4">
      <c r="A579" s="131"/>
      <c r="B579" s="131" t="s">
        <v>1241</v>
      </c>
      <c r="C579" s="98" t="s">
        <v>64</v>
      </c>
      <c r="D579" s="98" t="s">
        <v>1051</v>
      </c>
      <c r="E579" s="98"/>
      <c r="F579" s="98" t="s">
        <v>466</v>
      </c>
      <c r="G579" s="98" t="s">
        <v>1053</v>
      </c>
    </row>
    <row r="580" spans="1:7" x14ac:dyDescent="0.4">
      <c r="A580" s="180" t="s">
        <v>1397</v>
      </c>
      <c r="B580" s="186" t="s">
        <v>559</v>
      </c>
      <c r="C580" s="174" t="s">
        <v>34</v>
      </c>
      <c r="D580" s="175" t="s">
        <v>34</v>
      </c>
      <c r="E580" s="187"/>
      <c r="F580" s="190" t="str">
        <f>IF($C$598=0,"",IF(C580="[for completion]","",IF(C580="","",C580/$C$598)))</f>
        <v/>
      </c>
      <c r="G580" s="190" t="str">
        <f>IF($D$598=0,"",IF(D580="[for completion]","",IF(D580="","",D580/$D$598)))</f>
        <v/>
      </c>
    </row>
    <row r="581" spans="1:7" x14ac:dyDescent="0.4">
      <c r="A581" s="180" t="s">
        <v>1398</v>
      </c>
      <c r="B581" s="186" t="s">
        <v>559</v>
      </c>
      <c r="C581" s="174" t="s">
        <v>34</v>
      </c>
      <c r="D581" s="175" t="s">
        <v>34</v>
      </c>
      <c r="E581" s="187"/>
      <c r="F581" s="190" t="str">
        <f t="shared" ref="F581:F598" si="37">IF($C$598=0,"",IF(C581="[for completion]","",IF(C581="","",C581/$C$598)))</f>
        <v/>
      </c>
      <c r="G581" s="190" t="str">
        <f t="shared" ref="G581:G598" si="38">IF($D$598=0,"",IF(D581="[for completion]","",IF(D581="","",D581/$D$598)))</f>
        <v/>
      </c>
    </row>
    <row r="582" spans="1:7" x14ac:dyDescent="0.4">
      <c r="A582" s="180" t="s">
        <v>1399</v>
      </c>
      <c r="B582" s="186" t="s">
        <v>559</v>
      </c>
      <c r="C582" s="174" t="s">
        <v>34</v>
      </c>
      <c r="D582" s="175" t="s">
        <v>34</v>
      </c>
      <c r="E582" s="187"/>
      <c r="F582" s="190" t="str">
        <f t="shared" si="37"/>
        <v/>
      </c>
      <c r="G582" s="190" t="str">
        <f t="shared" si="38"/>
        <v/>
      </c>
    </row>
    <row r="583" spans="1:7" x14ac:dyDescent="0.4">
      <c r="A583" s="180" t="s">
        <v>1400</v>
      </c>
      <c r="B583" s="186" t="s">
        <v>559</v>
      </c>
      <c r="C583" s="174" t="s">
        <v>34</v>
      </c>
      <c r="D583" s="175" t="s">
        <v>34</v>
      </c>
      <c r="E583" s="187"/>
      <c r="F583" s="190" t="str">
        <f t="shared" si="37"/>
        <v/>
      </c>
      <c r="G583" s="190" t="str">
        <f t="shared" si="38"/>
        <v/>
      </c>
    </row>
    <row r="584" spans="1:7" x14ac:dyDescent="0.4">
      <c r="A584" s="180" t="s">
        <v>1401</v>
      </c>
      <c r="B584" s="186" t="s">
        <v>559</v>
      </c>
      <c r="C584" s="174" t="s">
        <v>34</v>
      </c>
      <c r="D584" s="175" t="s">
        <v>34</v>
      </c>
      <c r="E584" s="187"/>
      <c r="F584" s="190" t="str">
        <f t="shared" si="37"/>
        <v/>
      </c>
      <c r="G584" s="190" t="str">
        <f t="shared" si="38"/>
        <v/>
      </c>
    </row>
    <row r="585" spans="1:7" x14ac:dyDescent="0.4">
      <c r="A585" s="180" t="s">
        <v>1402</v>
      </c>
      <c r="B585" s="186" t="s">
        <v>559</v>
      </c>
      <c r="C585" s="174" t="s">
        <v>34</v>
      </c>
      <c r="D585" s="175" t="s">
        <v>34</v>
      </c>
      <c r="E585" s="187"/>
      <c r="F585" s="190" t="str">
        <f t="shared" si="37"/>
        <v/>
      </c>
      <c r="G585" s="190" t="str">
        <f t="shared" si="38"/>
        <v/>
      </c>
    </row>
    <row r="586" spans="1:7" x14ac:dyDescent="0.4">
      <c r="A586" s="180" t="s">
        <v>1403</v>
      </c>
      <c r="B586" s="186" t="s">
        <v>559</v>
      </c>
      <c r="C586" s="174" t="s">
        <v>34</v>
      </c>
      <c r="D586" s="175" t="s">
        <v>34</v>
      </c>
      <c r="E586" s="187"/>
      <c r="F586" s="190" t="str">
        <f t="shared" si="37"/>
        <v/>
      </c>
      <c r="G586" s="190" t="str">
        <f t="shared" si="38"/>
        <v/>
      </c>
    </row>
    <row r="587" spans="1:7" x14ac:dyDescent="0.4">
      <c r="A587" s="180" t="s">
        <v>1404</v>
      </c>
      <c r="B587" s="186" t="s">
        <v>559</v>
      </c>
      <c r="C587" s="174" t="s">
        <v>34</v>
      </c>
      <c r="D587" s="175" t="s">
        <v>34</v>
      </c>
      <c r="E587" s="187"/>
      <c r="F587" s="190" t="str">
        <f t="shared" si="37"/>
        <v/>
      </c>
      <c r="G587" s="190" t="str">
        <f t="shared" si="38"/>
        <v/>
      </c>
    </row>
    <row r="588" spans="1:7" x14ac:dyDescent="0.4">
      <c r="A588" s="180" t="s">
        <v>1405</v>
      </c>
      <c r="B588" s="186" t="s">
        <v>559</v>
      </c>
      <c r="C588" s="174" t="s">
        <v>34</v>
      </c>
      <c r="D588" s="175" t="s">
        <v>34</v>
      </c>
      <c r="E588" s="187"/>
      <c r="F588" s="190" t="str">
        <f t="shared" si="37"/>
        <v/>
      </c>
      <c r="G588" s="190" t="str">
        <f t="shared" si="38"/>
        <v/>
      </c>
    </row>
    <row r="589" spans="1:7" x14ac:dyDescent="0.4">
      <c r="A589" s="180" t="s">
        <v>1406</v>
      </c>
      <c r="B589" s="186" t="s">
        <v>559</v>
      </c>
      <c r="C589" s="174" t="s">
        <v>34</v>
      </c>
      <c r="D589" s="175" t="s">
        <v>34</v>
      </c>
      <c r="E589" s="187"/>
      <c r="F589" s="190" t="str">
        <f t="shared" si="37"/>
        <v/>
      </c>
      <c r="G589" s="190" t="str">
        <f t="shared" si="38"/>
        <v/>
      </c>
    </row>
    <row r="590" spans="1:7" x14ac:dyDescent="0.4">
      <c r="A590" s="180" t="s">
        <v>1407</v>
      </c>
      <c r="B590" s="186" t="s">
        <v>559</v>
      </c>
      <c r="C590" s="174" t="s">
        <v>34</v>
      </c>
      <c r="D590" s="191" t="s">
        <v>34</v>
      </c>
      <c r="E590" s="187"/>
      <c r="F590" s="190" t="str">
        <f t="shared" si="37"/>
        <v/>
      </c>
      <c r="G590" s="190" t="str">
        <f t="shared" si="38"/>
        <v/>
      </c>
    </row>
    <row r="591" spans="1:7" x14ac:dyDescent="0.4">
      <c r="A591" s="180" t="s">
        <v>1408</v>
      </c>
      <c r="B591" s="186" t="s">
        <v>559</v>
      </c>
      <c r="C591" s="174" t="s">
        <v>34</v>
      </c>
      <c r="D591" s="175" t="s">
        <v>34</v>
      </c>
      <c r="E591" s="187"/>
      <c r="F591" s="190" t="str">
        <f t="shared" si="37"/>
        <v/>
      </c>
      <c r="G591" s="190" t="str">
        <f t="shared" si="38"/>
        <v/>
      </c>
    </row>
    <row r="592" spans="1:7" x14ac:dyDescent="0.4">
      <c r="A592" s="180" t="s">
        <v>1409</v>
      </c>
      <c r="B592" s="186" t="s">
        <v>559</v>
      </c>
      <c r="C592" s="174" t="s">
        <v>34</v>
      </c>
      <c r="D592" s="175" t="s">
        <v>34</v>
      </c>
      <c r="E592" s="187"/>
      <c r="F592" s="190" t="str">
        <f t="shared" si="37"/>
        <v/>
      </c>
      <c r="G592" s="190" t="str">
        <f t="shared" si="38"/>
        <v/>
      </c>
    </row>
    <row r="593" spans="1:7" x14ac:dyDescent="0.4">
      <c r="A593" s="180" t="s">
        <v>1410</v>
      </c>
      <c r="B593" s="186" t="s">
        <v>559</v>
      </c>
      <c r="C593" s="174" t="s">
        <v>34</v>
      </c>
      <c r="D593" s="175" t="s">
        <v>34</v>
      </c>
      <c r="E593" s="187"/>
      <c r="F593" s="190" t="str">
        <f t="shared" si="37"/>
        <v/>
      </c>
      <c r="G593" s="190" t="str">
        <f t="shared" si="38"/>
        <v/>
      </c>
    </row>
    <row r="594" spans="1:7" x14ac:dyDescent="0.4">
      <c r="A594" s="180" t="s">
        <v>1411</v>
      </c>
      <c r="B594" s="186" t="s">
        <v>559</v>
      </c>
      <c r="C594" s="174" t="s">
        <v>34</v>
      </c>
      <c r="D594" s="175" t="s">
        <v>34</v>
      </c>
      <c r="E594" s="187"/>
      <c r="F594" s="190" t="str">
        <f t="shared" si="37"/>
        <v/>
      </c>
      <c r="G594" s="190" t="str">
        <f t="shared" si="38"/>
        <v/>
      </c>
    </row>
    <row r="595" spans="1:7" x14ac:dyDescent="0.4">
      <c r="A595" s="180" t="s">
        <v>1412</v>
      </c>
      <c r="B595" s="186" t="s">
        <v>559</v>
      </c>
      <c r="C595" s="174" t="s">
        <v>34</v>
      </c>
      <c r="D595" s="175" t="s">
        <v>34</v>
      </c>
      <c r="E595" s="187"/>
      <c r="F595" s="190" t="str">
        <f t="shared" si="37"/>
        <v/>
      </c>
      <c r="G595" s="190" t="str">
        <f t="shared" si="38"/>
        <v/>
      </c>
    </row>
    <row r="596" spans="1:7" x14ac:dyDescent="0.4">
      <c r="A596" s="180" t="s">
        <v>1413</v>
      </c>
      <c r="B596" s="186" t="s">
        <v>559</v>
      </c>
      <c r="C596" s="174" t="s">
        <v>34</v>
      </c>
      <c r="D596" s="175" t="s">
        <v>34</v>
      </c>
      <c r="E596" s="187"/>
      <c r="F596" s="190" t="str">
        <f t="shared" si="37"/>
        <v/>
      </c>
      <c r="G596" s="190" t="str">
        <f t="shared" si="38"/>
        <v/>
      </c>
    </row>
    <row r="597" spans="1:7" x14ac:dyDescent="0.4">
      <c r="A597" s="180" t="s">
        <v>1414</v>
      </c>
      <c r="B597" s="186" t="s">
        <v>1093</v>
      </c>
      <c r="C597" s="174" t="s">
        <v>34</v>
      </c>
      <c r="D597" s="175" t="s">
        <v>34</v>
      </c>
      <c r="E597" s="187"/>
      <c r="F597" s="190" t="str">
        <f t="shared" si="37"/>
        <v/>
      </c>
      <c r="G597" s="190" t="str">
        <f t="shared" si="38"/>
        <v/>
      </c>
    </row>
    <row r="598" spans="1:7" x14ac:dyDescent="0.4">
      <c r="A598" s="180" t="s">
        <v>1415</v>
      </c>
      <c r="B598" s="186" t="s">
        <v>99</v>
      </c>
      <c r="C598" s="174">
        <f>SUM(C580:C597)</f>
        <v>0</v>
      </c>
      <c r="D598" s="175">
        <f>SUM(D580:D597)</f>
        <v>0</v>
      </c>
      <c r="E598" s="187"/>
      <c r="F598" s="190" t="str">
        <f t="shared" si="37"/>
        <v/>
      </c>
      <c r="G598" s="190" t="str">
        <f t="shared" si="38"/>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403"/>
  <sheetViews>
    <sheetView zoomScale="80" zoomScaleNormal="80" workbookViewId="0">
      <selection activeCell="C29" sqref="C29"/>
    </sheetView>
  </sheetViews>
  <sheetFormatPr defaultColWidth="11.3828125" defaultRowHeight="14.6" outlineLevelRow="1" x14ac:dyDescent="0.4"/>
  <cols>
    <col min="1" max="1" width="16.3046875" customWidth="1"/>
    <col min="2" max="2" width="89.84375" style="25" bestFit="1" customWidth="1"/>
    <col min="3" max="3" width="134.69140625" style="2" customWidth="1"/>
    <col min="4" max="13" width="11.3828125" style="2"/>
  </cols>
  <sheetData>
    <row r="1" spans="1:13" s="126" customFormat="1" ht="30.9" x14ac:dyDescent="0.4">
      <c r="A1" s="124" t="s">
        <v>770</v>
      </c>
      <c r="B1" s="124"/>
      <c r="C1" s="184" t="s">
        <v>1213</v>
      </c>
      <c r="D1" s="19"/>
      <c r="E1" s="19"/>
      <c r="F1" s="19"/>
      <c r="G1" s="19"/>
      <c r="H1" s="19"/>
      <c r="I1" s="19"/>
      <c r="J1" s="19"/>
      <c r="K1" s="19"/>
      <c r="L1" s="19"/>
      <c r="M1" s="19"/>
    </row>
    <row r="2" spans="1:13" x14ac:dyDescent="0.4">
      <c r="B2" s="23"/>
      <c r="C2" s="23"/>
    </row>
    <row r="3" spans="1:13" x14ac:dyDescent="0.4">
      <c r="A3" s="73" t="s">
        <v>771</v>
      </c>
      <c r="B3" s="74"/>
      <c r="C3" s="23"/>
    </row>
    <row r="4" spans="1:13" x14ac:dyDescent="0.4">
      <c r="C4" s="23"/>
    </row>
    <row r="5" spans="1:13" ht="18.45" x14ac:dyDescent="0.4">
      <c r="A5" s="35" t="s">
        <v>32</v>
      </c>
      <c r="B5" s="35" t="s">
        <v>772</v>
      </c>
      <c r="C5" s="75" t="s">
        <v>990</v>
      </c>
    </row>
    <row r="6" spans="1:13" ht="58.3" x14ac:dyDescent="0.4">
      <c r="A6" s="1" t="s">
        <v>773</v>
      </c>
      <c r="B6" s="38" t="s">
        <v>774</v>
      </c>
      <c r="C6" s="205" t="s">
        <v>1444</v>
      </c>
    </row>
    <row r="7" spans="1:13" ht="29.15" x14ac:dyDescent="0.4">
      <c r="A7" s="1" t="s">
        <v>775</v>
      </c>
      <c r="B7" s="38" t="s">
        <v>776</v>
      </c>
      <c r="C7" s="205" t="s">
        <v>1445</v>
      </c>
    </row>
    <row r="8" spans="1:13" ht="29.15" x14ac:dyDescent="0.4">
      <c r="A8" s="1" t="s">
        <v>777</v>
      </c>
      <c r="B8" s="38" t="s">
        <v>778</v>
      </c>
      <c r="C8" s="205" t="s">
        <v>1446</v>
      </c>
    </row>
    <row r="9" spans="1:13" x14ac:dyDescent="0.4">
      <c r="A9" s="1" t="s">
        <v>779</v>
      </c>
      <c r="B9" s="38" t="s">
        <v>780</v>
      </c>
      <c r="C9" s="205" t="s">
        <v>1447</v>
      </c>
    </row>
    <row r="10" spans="1:13" ht="44.25" customHeight="1" x14ac:dyDescent="0.4">
      <c r="A10" s="1" t="s">
        <v>781</v>
      </c>
      <c r="B10" s="38" t="s">
        <v>835</v>
      </c>
      <c r="C10" s="205" t="s">
        <v>1448</v>
      </c>
    </row>
    <row r="11" spans="1:13" ht="54.75" customHeight="1" x14ac:dyDescent="0.4">
      <c r="A11" s="1" t="s">
        <v>782</v>
      </c>
      <c r="B11" s="38" t="s">
        <v>783</v>
      </c>
      <c r="C11" s="205" t="s">
        <v>1449</v>
      </c>
    </row>
    <row r="12" spans="1:13" ht="43.75" x14ac:dyDescent="0.4">
      <c r="A12" s="1" t="s">
        <v>784</v>
      </c>
      <c r="B12" s="38" t="s">
        <v>785</v>
      </c>
      <c r="C12" s="205" t="s">
        <v>1450</v>
      </c>
    </row>
    <row r="13" spans="1:13" x14ac:dyDescent="0.4">
      <c r="A13" s="1" t="s">
        <v>786</v>
      </c>
      <c r="B13" s="38" t="s">
        <v>787</v>
      </c>
      <c r="C13" s="205" t="s">
        <v>1451</v>
      </c>
    </row>
    <row r="14" spans="1:13" ht="29.15" x14ac:dyDescent="0.4">
      <c r="A14" s="1" t="s">
        <v>788</v>
      </c>
      <c r="B14" s="38" t="s">
        <v>789</v>
      </c>
      <c r="C14" s="205" t="s">
        <v>1452</v>
      </c>
    </row>
    <row r="15" spans="1:13" ht="116.6" x14ac:dyDescent="0.4">
      <c r="A15" s="1" t="s">
        <v>790</v>
      </c>
      <c r="B15" s="38" t="s">
        <v>791</v>
      </c>
      <c r="C15" s="205" t="s">
        <v>1453</v>
      </c>
    </row>
    <row r="16" spans="1:13" ht="29.15" x14ac:dyDescent="0.4">
      <c r="A16" s="1" t="s">
        <v>792</v>
      </c>
      <c r="B16" s="42" t="s">
        <v>793</v>
      </c>
      <c r="C16" s="205" t="s">
        <v>1454</v>
      </c>
    </row>
    <row r="17" spans="1:13" ht="30" customHeight="1" x14ac:dyDescent="0.4">
      <c r="A17" s="1" t="s">
        <v>794</v>
      </c>
      <c r="B17" s="42" t="s">
        <v>795</v>
      </c>
      <c r="C17" s="205" t="s">
        <v>1455</v>
      </c>
    </row>
    <row r="18" spans="1:13" ht="29.15" x14ac:dyDescent="0.4">
      <c r="A18" s="1" t="s">
        <v>796</v>
      </c>
      <c r="B18" s="42" t="s">
        <v>797</v>
      </c>
      <c r="C18" s="205" t="s">
        <v>1456</v>
      </c>
    </row>
    <row r="19" spans="1:13" s="160" customFormat="1" x14ac:dyDescent="0.4">
      <c r="A19" s="64" t="s">
        <v>798</v>
      </c>
      <c r="B19" s="39" t="s">
        <v>799</v>
      </c>
      <c r="C19" s="172"/>
      <c r="D19" s="2"/>
      <c r="E19" s="2"/>
      <c r="F19" s="2"/>
      <c r="G19" s="2"/>
      <c r="H19" s="2"/>
      <c r="I19" s="2"/>
      <c r="J19" s="2"/>
    </row>
    <row r="20" spans="1:13" s="160" customFormat="1" x14ac:dyDescent="0.4">
      <c r="A20" s="64" t="s">
        <v>800</v>
      </c>
      <c r="B20" s="38"/>
      <c r="D20" s="2"/>
      <c r="E20" s="2"/>
      <c r="F20" s="2"/>
      <c r="G20" s="2"/>
      <c r="H20" s="2"/>
      <c r="I20" s="2"/>
      <c r="J20" s="2"/>
    </row>
    <row r="21" spans="1:13" s="160" customFormat="1" x14ac:dyDescent="0.4">
      <c r="A21" s="64" t="s">
        <v>801</v>
      </c>
      <c r="B21" s="38"/>
      <c r="C21" s="172"/>
      <c r="D21" s="2"/>
      <c r="E21" s="2"/>
      <c r="F21" s="2"/>
      <c r="G21" s="2"/>
      <c r="H21" s="2"/>
      <c r="I21" s="2"/>
      <c r="J21" s="2"/>
    </row>
    <row r="22" spans="1:13" s="160" customFormat="1" x14ac:dyDescent="0.4">
      <c r="A22" s="64" t="s">
        <v>802</v>
      </c>
      <c r="B22" s="20"/>
      <c r="C22" s="2"/>
      <c r="D22" s="2"/>
      <c r="E22" s="2"/>
      <c r="F22" s="2"/>
      <c r="G22" s="2"/>
      <c r="H22" s="2"/>
      <c r="I22" s="2"/>
      <c r="J22" s="2"/>
    </row>
    <row r="23" spans="1:13" outlineLevel="1" x14ac:dyDescent="0.4">
      <c r="A23" s="64" t="s">
        <v>803</v>
      </c>
      <c r="B23" s="172"/>
      <c r="C23" s="25"/>
    </row>
    <row r="24" spans="1:13" outlineLevel="1" x14ac:dyDescent="0.4">
      <c r="A24" s="64" t="s">
        <v>1235</v>
      </c>
      <c r="B24" s="72"/>
      <c r="C24" s="25"/>
    </row>
    <row r="25" spans="1:13" outlineLevel="1" x14ac:dyDescent="0.4">
      <c r="A25" s="64" t="s">
        <v>1236</v>
      </c>
      <c r="B25" s="72"/>
      <c r="C25" s="25"/>
    </row>
    <row r="26" spans="1:13" outlineLevel="1" x14ac:dyDescent="0.4">
      <c r="A26" s="64" t="s">
        <v>1237</v>
      </c>
      <c r="B26" s="72"/>
      <c r="C26" s="25"/>
    </row>
    <row r="27" spans="1:13" outlineLevel="1" x14ac:dyDescent="0.4">
      <c r="A27" s="64" t="s">
        <v>1238</v>
      </c>
      <c r="B27" s="72"/>
      <c r="C27" s="25"/>
    </row>
    <row r="28" spans="1:13" s="160" customFormat="1" ht="18.45" outlineLevel="1" x14ac:dyDescent="0.4">
      <c r="A28" s="179"/>
      <c r="B28" s="176" t="s">
        <v>1183</v>
      </c>
      <c r="C28" s="75" t="s">
        <v>990</v>
      </c>
      <c r="D28" s="2"/>
      <c r="E28" s="2"/>
      <c r="F28" s="2"/>
      <c r="G28" s="2"/>
      <c r="H28" s="2"/>
      <c r="I28" s="2"/>
      <c r="J28" s="2"/>
      <c r="K28" s="2"/>
      <c r="L28" s="2"/>
      <c r="M28" s="2"/>
    </row>
    <row r="29" spans="1:13" s="160" customFormat="1" outlineLevel="1" x14ac:dyDescent="0.4">
      <c r="A29" s="64" t="s">
        <v>805</v>
      </c>
      <c r="B29" s="38" t="s">
        <v>1181</v>
      </c>
      <c r="C29" s="194" t="s">
        <v>1424</v>
      </c>
      <c r="D29" s="2"/>
      <c r="E29" s="2"/>
      <c r="F29" s="2"/>
      <c r="G29" s="2"/>
      <c r="H29" s="2"/>
      <c r="I29" s="2"/>
      <c r="J29" s="2"/>
      <c r="K29" s="2"/>
      <c r="L29" s="2"/>
      <c r="M29" s="2"/>
    </row>
    <row r="30" spans="1:13" s="160" customFormat="1" outlineLevel="1" x14ac:dyDescent="0.4">
      <c r="A30" s="64" t="s">
        <v>808</v>
      </c>
      <c r="B30" s="38" t="s">
        <v>1182</v>
      </c>
      <c r="C30" s="194" t="s">
        <v>1424</v>
      </c>
      <c r="D30" s="2"/>
      <c r="E30" s="2"/>
      <c r="F30" s="2"/>
      <c r="G30" s="2"/>
      <c r="H30" s="2"/>
      <c r="I30" s="2"/>
      <c r="J30" s="2"/>
      <c r="K30" s="2"/>
      <c r="L30" s="2"/>
      <c r="M30" s="2"/>
    </row>
    <row r="31" spans="1:13" s="160" customFormat="1" outlineLevel="1" x14ac:dyDescent="0.4">
      <c r="A31" s="64" t="s">
        <v>811</v>
      </c>
      <c r="B31" s="38" t="s">
        <v>1180</v>
      </c>
      <c r="C31" s="194" t="s">
        <v>1424</v>
      </c>
      <c r="D31" s="2"/>
      <c r="E31" s="2"/>
      <c r="F31" s="2"/>
      <c r="G31" s="2"/>
      <c r="H31" s="2"/>
      <c r="I31" s="2"/>
      <c r="J31" s="2"/>
      <c r="K31" s="2"/>
      <c r="L31" s="2"/>
      <c r="M31" s="2"/>
    </row>
    <row r="32" spans="1:13" s="160" customFormat="1" outlineLevel="1" x14ac:dyDescent="0.4">
      <c r="A32" s="64" t="s">
        <v>814</v>
      </c>
      <c r="B32" s="72"/>
      <c r="C32" s="172"/>
      <c r="D32" s="2"/>
      <c r="E32" s="2"/>
      <c r="F32" s="2"/>
      <c r="G32" s="2"/>
      <c r="H32" s="2"/>
      <c r="I32" s="2"/>
      <c r="J32" s="2"/>
      <c r="K32" s="2"/>
      <c r="L32" s="2"/>
      <c r="M32" s="2"/>
    </row>
    <row r="33" spans="1:13" s="160" customFormat="1" outlineLevel="1" x14ac:dyDescent="0.4">
      <c r="A33" s="64" t="s">
        <v>815</v>
      </c>
      <c r="B33" s="72"/>
      <c r="C33" s="172"/>
      <c r="D33" s="2"/>
      <c r="E33" s="2"/>
      <c r="F33" s="2"/>
      <c r="G33" s="2"/>
      <c r="H33" s="2"/>
      <c r="I33" s="2"/>
      <c r="J33" s="2"/>
      <c r="K33" s="2"/>
      <c r="L33" s="2"/>
      <c r="M33" s="2"/>
    </row>
    <row r="34" spans="1:13" s="160" customFormat="1" outlineLevel="1" x14ac:dyDescent="0.4">
      <c r="A34" s="64" t="s">
        <v>976</v>
      </c>
      <c r="B34" s="72"/>
      <c r="C34" s="172"/>
      <c r="D34" s="2"/>
      <c r="E34" s="2"/>
      <c r="F34" s="2"/>
      <c r="G34" s="2"/>
      <c r="H34" s="2"/>
      <c r="I34" s="2"/>
      <c r="J34" s="2"/>
      <c r="K34" s="2"/>
      <c r="L34" s="2"/>
      <c r="M34" s="2"/>
    </row>
    <row r="35" spans="1:13" s="160" customFormat="1" outlineLevel="1" x14ac:dyDescent="0.4">
      <c r="A35" s="64" t="s">
        <v>1194</v>
      </c>
      <c r="B35" s="72"/>
      <c r="C35" s="172"/>
      <c r="D35" s="2"/>
      <c r="E35" s="2"/>
      <c r="F35" s="2"/>
      <c r="G35" s="2"/>
      <c r="H35" s="2"/>
      <c r="I35" s="2"/>
      <c r="J35" s="2"/>
      <c r="K35" s="2"/>
      <c r="L35" s="2"/>
      <c r="M35" s="2"/>
    </row>
    <row r="36" spans="1:13" s="160" customFormat="1" outlineLevel="1" x14ac:dyDescent="0.4">
      <c r="A36" s="64" t="s">
        <v>1195</v>
      </c>
      <c r="B36" s="72"/>
      <c r="C36" s="172"/>
      <c r="D36" s="2"/>
      <c r="E36" s="2"/>
      <c r="F36" s="2"/>
      <c r="G36" s="2"/>
      <c r="H36" s="2"/>
      <c r="I36" s="2"/>
      <c r="J36" s="2"/>
      <c r="K36" s="2"/>
      <c r="L36" s="2"/>
      <c r="M36" s="2"/>
    </row>
    <row r="37" spans="1:13" s="160" customFormat="1" outlineLevel="1" x14ac:dyDescent="0.4">
      <c r="A37" s="64" t="s">
        <v>1196</v>
      </c>
      <c r="B37" s="72"/>
      <c r="C37" s="172"/>
      <c r="D37" s="2"/>
      <c r="E37" s="2"/>
      <c r="F37" s="2"/>
      <c r="G37" s="2"/>
      <c r="H37" s="2"/>
      <c r="I37" s="2"/>
      <c r="J37" s="2"/>
      <c r="K37" s="2"/>
      <c r="L37" s="2"/>
      <c r="M37" s="2"/>
    </row>
    <row r="38" spans="1:13" s="160" customFormat="1" outlineLevel="1" x14ac:dyDescent="0.4">
      <c r="A38" s="64" t="s">
        <v>1197</v>
      </c>
      <c r="B38" s="72"/>
      <c r="C38" s="172"/>
      <c r="D38" s="2"/>
      <c r="E38" s="2"/>
      <c r="F38" s="2"/>
      <c r="G38" s="2"/>
      <c r="H38" s="2"/>
      <c r="I38" s="2"/>
      <c r="J38" s="2"/>
      <c r="K38" s="2"/>
      <c r="L38" s="2"/>
      <c r="M38" s="2"/>
    </row>
    <row r="39" spans="1:13" s="160" customFormat="1" outlineLevel="1" x14ac:dyDescent="0.4">
      <c r="A39" s="64" t="s">
        <v>1198</v>
      </c>
      <c r="B39" s="72"/>
      <c r="C39" s="172"/>
      <c r="D39" s="2"/>
      <c r="E39" s="2"/>
      <c r="F39" s="2"/>
      <c r="G39" s="2"/>
      <c r="H39" s="2"/>
      <c r="I39" s="2"/>
      <c r="J39" s="2"/>
      <c r="K39" s="2"/>
      <c r="L39" s="2"/>
      <c r="M39" s="2"/>
    </row>
    <row r="40" spans="1:13" s="160" customFormat="1" outlineLevel="1" x14ac:dyDescent="0.4">
      <c r="A40" s="64" t="s">
        <v>1199</v>
      </c>
      <c r="B40" s="72"/>
      <c r="C40" s="172"/>
      <c r="D40" s="2"/>
      <c r="E40" s="2"/>
      <c r="F40" s="2"/>
      <c r="G40" s="2"/>
      <c r="H40" s="2"/>
      <c r="I40" s="2"/>
      <c r="J40" s="2"/>
      <c r="K40" s="2"/>
      <c r="L40" s="2"/>
      <c r="M40" s="2"/>
    </row>
    <row r="41" spans="1:13" s="160" customFormat="1" outlineLevel="1" x14ac:dyDescent="0.4">
      <c r="A41" s="64" t="s">
        <v>1200</v>
      </c>
      <c r="B41" s="72"/>
      <c r="C41" s="172"/>
      <c r="D41" s="2"/>
      <c r="E41" s="2"/>
      <c r="F41" s="2"/>
      <c r="G41" s="2"/>
      <c r="H41" s="2"/>
      <c r="I41" s="2"/>
      <c r="J41" s="2"/>
      <c r="K41" s="2"/>
      <c r="L41" s="2"/>
      <c r="M41" s="2"/>
    </row>
    <row r="42" spans="1:13" s="160" customFormat="1" outlineLevel="1" x14ac:dyDescent="0.4">
      <c r="A42" s="64" t="s">
        <v>1201</v>
      </c>
      <c r="B42" s="72"/>
      <c r="C42" s="172"/>
      <c r="D42" s="2"/>
      <c r="E42" s="2"/>
      <c r="F42" s="2"/>
      <c r="G42" s="2"/>
      <c r="H42" s="2"/>
      <c r="I42" s="2"/>
      <c r="J42" s="2"/>
      <c r="K42" s="2"/>
      <c r="L42" s="2"/>
      <c r="M42" s="2"/>
    </row>
    <row r="43" spans="1:13" s="160" customFormat="1" outlineLevel="1" x14ac:dyDescent="0.4">
      <c r="A43" s="64" t="s">
        <v>1202</v>
      </c>
      <c r="B43" s="72"/>
      <c r="C43" s="172"/>
      <c r="D43" s="2"/>
      <c r="E43" s="2"/>
      <c r="F43" s="2"/>
      <c r="G43" s="2"/>
      <c r="H43" s="2"/>
      <c r="I43" s="2"/>
      <c r="J43" s="2"/>
      <c r="K43" s="2"/>
      <c r="L43" s="2"/>
      <c r="M43" s="2"/>
    </row>
    <row r="44" spans="1:13" ht="18.45" x14ac:dyDescent="0.4">
      <c r="A44" s="35"/>
      <c r="B44" s="35" t="s">
        <v>1184</v>
      </c>
      <c r="C44" s="75" t="s">
        <v>804</v>
      </c>
    </row>
    <row r="45" spans="1:13" x14ac:dyDescent="0.4">
      <c r="A45" s="1" t="s">
        <v>816</v>
      </c>
      <c r="B45" s="42" t="s">
        <v>806</v>
      </c>
      <c r="C45" s="25" t="s">
        <v>807</v>
      </c>
    </row>
    <row r="46" spans="1:13" x14ac:dyDescent="0.4">
      <c r="A46" s="150" t="s">
        <v>1186</v>
      </c>
      <c r="B46" s="42" t="s">
        <v>809</v>
      </c>
      <c r="C46" s="25" t="s">
        <v>810</v>
      </c>
    </row>
    <row r="47" spans="1:13" x14ac:dyDescent="0.4">
      <c r="A47" s="150" t="s">
        <v>1187</v>
      </c>
      <c r="B47" s="42" t="s">
        <v>812</v>
      </c>
      <c r="C47" s="25" t="s">
        <v>813</v>
      </c>
    </row>
    <row r="48" spans="1:13" outlineLevel="1" x14ac:dyDescent="0.4">
      <c r="A48" s="1" t="s">
        <v>818</v>
      </c>
      <c r="B48" s="41"/>
      <c r="C48" s="25"/>
    </row>
    <row r="49" spans="1:3" outlineLevel="1" x14ac:dyDescent="0.4">
      <c r="A49" s="150" t="s">
        <v>819</v>
      </c>
      <c r="B49" s="41"/>
      <c r="C49" s="25"/>
    </row>
    <row r="50" spans="1:3" outlineLevel="1" x14ac:dyDescent="0.4">
      <c r="A50" s="150" t="s">
        <v>820</v>
      </c>
      <c r="B50" s="42"/>
      <c r="C50" s="25"/>
    </row>
    <row r="51" spans="1:3" ht="18.45" x14ac:dyDescent="0.4">
      <c r="A51" s="35"/>
      <c r="B51" s="35" t="s">
        <v>1185</v>
      </c>
      <c r="C51" s="75" t="s">
        <v>990</v>
      </c>
    </row>
    <row r="52" spans="1:3" x14ac:dyDescent="0.4">
      <c r="A52" s="1" t="s">
        <v>1188</v>
      </c>
      <c r="B52" s="38" t="s">
        <v>817</v>
      </c>
      <c r="C52" s="194" t="s">
        <v>1424</v>
      </c>
    </row>
    <row r="53" spans="1:3" x14ac:dyDescent="0.4">
      <c r="A53" s="1" t="s">
        <v>1189</v>
      </c>
      <c r="B53" s="41"/>
    </row>
    <row r="54" spans="1:3" x14ac:dyDescent="0.4">
      <c r="A54" s="150" t="s">
        <v>1190</v>
      </c>
      <c r="B54" s="41"/>
    </row>
    <row r="55" spans="1:3" x14ac:dyDescent="0.4">
      <c r="A55" s="150" t="s">
        <v>1191</v>
      </c>
      <c r="B55" s="41"/>
    </row>
    <row r="56" spans="1:3" x14ac:dyDescent="0.4">
      <c r="A56" s="150" t="s">
        <v>1192</v>
      </c>
      <c r="B56" s="41"/>
    </row>
    <row r="57" spans="1:3" x14ac:dyDescent="0.4">
      <c r="A57" s="150" t="s">
        <v>1193</v>
      </c>
      <c r="B57" s="41"/>
    </row>
    <row r="58" spans="1:3" x14ac:dyDescent="0.4">
      <c r="B58" s="41"/>
    </row>
    <row r="59" spans="1:3" x14ac:dyDescent="0.4">
      <c r="B59" s="41"/>
    </row>
    <row r="60" spans="1:3" x14ac:dyDescent="0.4">
      <c r="B60" s="41"/>
    </row>
    <row r="61" spans="1:3" x14ac:dyDescent="0.4">
      <c r="B61" s="41"/>
    </row>
    <row r="62" spans="1:3" x14ac:dyDescent="0.4">
      <c r="B62" s="41"/>
    </row>
    <row r="63" spans="1:3" x14ac:dyDescent="0.4">
      <c r="B63" s="41"/>
    </row>
    <row r="64" spans="1:3" x14ac:dyDescent="0.4">
      <c r="B64" s="41"/>
    </row>
    <row r="65" spans="2:2" x14ac:dyDescent="0.4">
      <c r="B65" s="41"/>
    </row>
    <row r="66" spans="2:2" x14ac:dyDescent="0.4">
      <c r="B66" s="41"/>
    </row>
    <row r="67" spans="2:2" x14ac:dyDescent="0.4">
      <c r="B67" s="41"/>
    </row>
    <row r="68" spans="2:2" x14ac:dyDescent="0.4">
      <c r="B68" s="41"/>
    </row>
    <row r="69" spans="2:2" x14ac:dyDescent="0.4">
      <c r="B69" s="41"/>
    </row>
    <row r="70" spans="2:2" x14ac:dyDescent="0.4">
      <c r="B70" s="41"/>
    </row>
    <row r="71" spans="2:2" x14ac:dyDescent="0.4">
      <c r="B71" s="41"/>
    </row>
    <row r="72" spans="2:2" x14ac:dyDescent="0.4">
      <c r="B72" s="41"/>
    </row>
    <row r="73" spans="2:2" x14ac:dyDescent="0.4">
      <c r="B73" s="41"/>
    </row>
    <row r="74" spans="2:2" x14ac:dyDescent="0.4">
      <c r="B74" s="41"/>
    </row>
    <row r="75" spans="2:2" x14ac:dyDescent="0.4">
      <c r="B75" s="41"/>
    </row>
    <row r="76" spans="2:2" x14ac:dyDescent="0.4">
      <c r="B76" s="41"/>
    </row>
    <row r="77" spans="2:2" x14ac:dyDescent="0.4">
      <c r="B77" s="41"/>
    </row>
    <row r="78" spans="2:2" x14ac:dyDescent="0.4">
      <c r="B78" s="41"/>
    </row>
    <row r="79" spans="2:2" x14ac:dyDescent="0.4">
      <c r="B79" s="41"/>
    </row>
    <row r="80" spans="2:2" x14ac:dyDescent="0.4">
      <c r="B80" s="41"/>
    </row>
    <row r="81" spans="2:2" x14ac:dyDescent="0.4">
      <c r="B81" s="41"/>
    </row>
    <row r="82" spans="2:2" x14ac:dyDescent="0.4">
      <c r="B82" s="41"/>
    </row>
    <row r="83" spans="2:2" x14ac:dyDescent="0.4">
      <c r="B83" s="41"/>
    </row>
    <row r="84" spans="2:2" x14ac:dyDescent="0.4">
      <c r="B84" s="41"/>
    </row>
    <row r="85" spans="2:2" x14ac:dyDescent="0.4">
      <c r="B85" s="41"/>
    </row>
    <row r="86" spans="2:2" x14ac:dyDescent="0.4">
      <c r="B86" s="41"/>
    </row>
    <row r="87" spans="2:2" x14ac:dyDescent="0.4">
      <c r="B87" s="41"/>
    </row>
    <row r="88" spans="2:2" x14ac:dyDescent="0.4">
      <c r="B88" s="41"/>
    </row>
    <row r="89" spans="2:2" x14ac:dyDescent="0.4">
      <c r="B89" s="41"/>
    </row>
    <row r="90" spans="2:2" x14ac:dyDescent="0.4">
      <c r="B90" s="41"/>
    </row>
    <row r="91" spans="2:2" x14ac:dyDescent="0.4">
      <c r="B91" s="41"/>
    </row>
    <row r="92" spans="2:2" x14ac:dyDescent="0.4">
      <c r="B92" s="41"/>
    </row>
    <row r="93" spans="2:2" x14ac:dyDescent="0.4">
      <c r="B93" s="41"/>
    </row>
    <row r="94" spans="2:2" x14ac:dyDescent="0.4">
      <c r="B94" s="41"/>
    </row>
    <row r="95" spans="2:2" x14ac:dyDescent="0.4">
      <c r="B95" s="41"/>
    </row>
    <row r="96" spans="2:2" x14ac:dyDescent="0.4">
      <c r="B96" s="41"/>
    </row>
    <row r="97" spans="2:2" x14ac:dyDescent="0.4">
      <c r="B97" s="41"/>
    </row>
    <row r="98" spans="2:2" x14ac:dyDescent="0.4">
      <c r="B98" s="41"/>
    </row>
    <row r="99" spans="2:2" x14ac:dyDescent="0.4">
      <c r="B99" s="41"/>
    </row>
    <row r="100" spans="2:2" x14ac:dyDescent="0.4">
      <c r="B100" s="41"/>
    </row>
    <row r="101" spans="2:2" x14ac:dyDescent="0.4">
      <c r="B101" s="41"/>
    </row>
    <row r="102" spans="2:2" x14ac:dyDescent="0.4">
      <c r="B102" s="41"/>
    </row>
    <row r="103" spans="2:2" x14ac:dyDescent="0.4">
      <c r="B103" s="23"/>
    </row>
    <row r="104" spans="2:2" x14ac:dyDescent="0.4">
      <c r="B104" s="23"/>
    </row>
    <row r="105" spans="2:2" x14ac:dyDescent="0.4">
      <c r="B105" s="23"/>
    </row>
    <row r="106" spans="2:2" x14ac:dyDescent="0.4">
      <c r="B106" s="23"/>
    </row>
    <row r="107" spans="2:2" x14ac:dyDescent="0.4">
      <c r="B107" s="23"/>
    </row>
    <row r="108" spans="2:2" x14ac:dyDescent="0.4">
      <c r="B108" s="23"/>
    </row>
    <row r="109" spans="2:2" x14ac:dyDescent="0.4">
      <c r="B109" s="23"/>
    </row>
    <row r="110" spans="2:2" x14ac:dyDescent="0.4">
      <c r="B110" s="23"/>
    </row>
    <row r="111" spans="2:2" x14ac:dyDescent="0.4">
      <c r="B111" s="23"/>
    </row>
    <row r="112" spans="2:2" x14ac:dyDescent="0.4">
      <c r="B112" s="23"/>
    </row>
    <row r="113" spans="2:2" x14ac:dyDescent="0.4">
      <c r="B113" s="41"/>
    </row>
    <row r="114" spans="2:2" x14ac:dyDescent="0.4">
      <c r="B114" s="41"/>
    </row>
    <row r="115" spans="2:2" x14ac:dyDescent="0.4">
      <c r="B115" s="41"/>
    </row>
    <row r="116" spans="2:2" x14ac:dyDescent="0.4">
      <c r="B116" s="41"/>
    </row>
    <row r="117" spans="2:2" x14ac:dyDescent="0.4">
      <c r="B117" s="41"/>
    </row>
    <row r="118" spans="2:2" x14ac:dyDescent="0.4">
      <c r="B118" s="41"/>
    </row>
    <row r="119" spans="2:2" x14ac:dyDescent="0.4">
      <c r="B119" s="41"/>
    </row>
    <row r="120" spans="2:2" x14ac:dyDescent="0.4">
      <c r="B120" s="41"/>
    </row>
    <row r="121" spans="2:2" x14ac:dyDescent="0.4">
      <c r="B121" s="21"/>
    </row>
    <row r="122" spans="2:2" x14ac:dyDescent="0.4">
      <c r="B122" s="41"/>
    </row>
    <row r="123" spans="2:2" x14ac:dyDescent="0.4">
      <c r="B123" s="41"/>
    </row>
    <row r="124" spans="2:2" x14ac:dyDescent="0.4">
      <c r="B124" s="41"/>
    </row>
    <row r="125" spans="2:2" x14ac:dyDescent="0.4">
      <c r="B125" s="41"/>
    </row>
    <row r="126" spans="2:2" x14ac:dyDescent="0.4">
      <c r="B126" s="41"/>
    </row>
    <row r="127" spans="2:2" x14ac:dyDescent="0.4">
      <c r="B127" s="41"/>
    </row>
    <row r="128" spans="2:2" x14ac:dyDescent="0.4">
      <c r="B128" s="41"/>
    </row>
    <row r="129" spans="2:2" x14ac:dyDescent="0.4">
      <c r="B129" s="41"/>
    </row>
    <row r="130" spans="2:2" x14ac:dyDescent="0.4">
      <c r="B130" s="41"/>
    </row>
    <row r="131" spans="2:2" x14ac:dyDescent="0.4">
      <c r="B131" s="41"/>
    </row>
    <row r="132" spans="2:2" x14ac:dyDescent="0.4">
      <c r="B132" s="41"/>
    </row>
    <row r="133" spans="2:2" x14ac:dyDescent="0.4">
      <c r="B133" s="41"/>
    </row>
    <row r="134" spans="2:2" x14ac:dyDescent="0.4">
      <c r="B134" s="41"/>
    </row>
    <row r="135" spans="2:2" x14ac:dyDescent="0.4">
      <c r="B135" s="41"/>
    </row>
    <row r="136" spans="2:2" x14ac:dyDescent="0.4">
      <c r="B136" s="41"/>
    </row>
    <row r="137" spans="2:2" x14ac:dyDescent="0.4">
      <c r="B137" s="41"/>
    </row>
    <row r="138" spans="2:2" x14ac:dyDescent="0.4">
      <c r="B138" s="41"/>
    </row>
    <row r="140" spans="2:2" x14ac:dyDescent="0.4">
      <c r="B140" s="41"/>
    </row>
    <row r="141" spans="2:2" x14ac:dyDescent="0.4">
      <c r="B141" s="41"/>
    </row>
    <row r="142" spans="2:2" x14ac:dyDescent="0.4">
      <c r="B142" s="41"/>
    </row>
    <row r="147" spans="2:2" x14ac:dyDescent="0.4">
      <c r="B147" s="30"/>
    </row>
    <row r="148" spans="2:2" x14ac:dyDescent="0.4">
      <c r="B148" s="76"/>
    </row>
    <row r="154" spans="2:2" x14ac:dyDescent="0.4">
      <c r="B154" s="42"/>
    </row>
    <row r="155" spans="2:2" x14ac:dyDescent="0.4">
      <c r="B155" s="41"/>
    </row>
    <row r="157" spans="2:2" x14ac:dyDescent="0.4">
      <c r="B157" s="41"/>
    </row>
    <row r="158" spans="2:2" x14ac:dyDescent="0.4">
      <c r="B158" s="41"/>
    </row>
    <row r="159" spans="2:2" x14ac:dyDescent="0.4">
      <c r="B159" s="41"/>
    </row>
    <row r="160" spans="2:2" x14ac:dyDescent="0.4">
      <c r="B160" s="41"/>
    </row>
    <row r="161" spans="2:2" x14ac:dyDescent="0.4">
      <c r="B161" s="41"/>
    </row>
    <row r="162" spans="2:2" x14ac:dyDescent="0.4">
      <c r="B162" s="41"/>
    </row>
    <row r="163" spans="2:2" x14ac:dyDescent="0.4">
      <c r="B163" s="41"/>
    </row>
    <row r="164" spans="2:2" x14ac:dyDescent="0.4">
      <c r="B164" s="41"/>
    </row>
    <row r="165" spans="2:2" x14ac:dyDescent="0.4">
      <c r="B165" s="41"/>
    </row>
    <row r="166" spans="2:2" x14ac:dyDescent="0.4">
      <c r="B166" s="41"/>
    </row>
    <row r="167" spans="2:2" x14ac:dyDescent="0.4">
      <c r="B167" s="41"/>
    </row>
    <row r="168" spans="2:2" x14ac:dyDescent="0.4">
      <c r="B168" s="41"/>
    </row>
    <row r="265" spans="2:2" x14ac:dyDescent="0.4">
      <c r="B265" s="38"/>
    </row>
    <row r="266" spans="2:2" x14ac:dyDescent="0.4">
      <c r="B266" s="41"/>
    </row>
    <row r="267" spans="2:2" x14ac:dyDescent="0.4">
      <c r="B267" s="41"/>
    </row>
    <row r="270" spans="2:2" x14ac:dyDescent="0.4">
      <c r="B270" s="41"/>
    </row>
    <row r="286" spans="2:2" x14ac:dyDescent="0.4">
      <c r="B286" s="38"/>
    </row>
    <row r="316" spans="2:2" x14ac:dyDescent="0.4">
      <c r="B316" s="30"/>
    </row>
    <row r="317" spans="2:2" x14ac:dyDescent="0.4">
      <c r="B317" s="41"/>
    </row>
    <row r="319" spans="2:2" x14ac:dyDescent="0.4">
      <c r="B319" s="41"/>
    </row>
    <row r="320" spans="2:2" x14ac:dyDescent="0.4">
      <c r="B320" s="41"/>
    </row>
    <row r="321" spans="2:2" x14ac:dyDescent="0.4">
      <c r="B321" s="41"/>
    </row>
    <row r="322" spans="2:2" x14ac:dyDescent="0.4">
      <c r="B322" s="41"/>
    </row>
    <row r="323" spans="2:2" x14ac:dyDescent="0.4">
      <c r="B323" s="41"/>
    </row>
    <row r="324" spans="2:2" x14ac:dyDescent="0.4">
      <c r="B324" s="41"/>
    </row>
    <row r="325" spans="2:2" x14ac:dyDescent="0.4">
      <c r="B325" s="41"/>
    </row>
    <row r="326" spans="2:2" x14ac:dyDescent="0.4">
      <c r="B326" s="41"/>
    </row>
    <row r="327" spans="2:2" x14ac:dyDescent="0.4">
      <c r="B327" s="41"/>
    </row>
    <row r="328" spans="2:2" x14ac:dyDescent="0.4">
      <c r="B328" s="41"/>
    </row>
    <row r="329" spans="2:2" x14ac:dyDescent="0.4">
      <c r="B329" s="41"/>
    </row>
    <row r="330" spans="2:2" x14ac:dyDescent="0.4">
      <c r="B330" s="41"/>
    </row>
    <row r="342" spans="2:2" x14ac:dyDescent="0.4">
      <c r="B342" s="41"/>
    </row>
    <row r="343" spans="2:2" x14ac:dyDescent="0.4">
      <c r="B343" s="41"/>
    </row>
    <row r="344" spans="2:2" x14ac:dyDescent="0.4">
      <c r="B344" s="41"/>
    </row>
    <row r="345" spans="2:2" x14ac:dyDescent="0.4">
      <c r="B345" s="41"/>
    </row>
    <row r="346" spans="2:2" x14ac:dyDescent="0.4">
      <c r="B346" s="41"/>
    </row>
    <row r="347" spans="2:2" x14ac:dyDescent="0.4">
      <c r="B347" s="41"/>
    </row>
    <row r="348" spans="2:2" x14ac:dyDescent="0.4">
      <c r="B348" s="41"/>
    </row>
    <row r="349" spans="2:2" x14ac:dyDescent="0.4">
      <c r="B349" s="41"/>
    </row>
    <row r="350" spans="2:2" x14ac:dyDescent="0.4">
      <c r="B350" s="41"/>
    </row>
    <row r="352" spans="2:2" x14ac:dyDescent="0.4">
      <c r="B352" s="41"/>
    </row>
    <row r="353" spans="2:2" x14ac:dyDescent="0.4">
      <c r="B353" s="41"/>
    </row>
    <row r="354" spans="2:2" x14ac:dyDescent="0.4">
      <c r="B354" s="41"/>
    </row>
    <row r="355" spans="2:2" x14ac:dyDescent="0.4">
      <c r="B355" s="41"/>
    </row>
    <row r="356" spans="2:2" x14ac:dyDescent="0.4">
      <c r="B356" s="41"/>
    </row>
    <row r="358" spans="2:2" x14ac:dyDescent="0.4">
      <c r="B358" s="41"/>
    </row>
    <row r="361" spans="2:2" x14ac:dyDescent="0.4">
      <c r="B361" s="41"/>
    </row>
    <row r="364" spans="2:2" x14ac:dyDescent="0.4">
      <c r="B364" s="41"/>
    </row>
    <row r="365" spans="2:2" x14ac:dyDescent="0.4">
      <c r="B365" s="41"/>
    </row>
    <row r="366" spans="2:2" x14ac:dyDescent="0.4">
      <c r="B366" s="41"/>
    </row>
    <row r="367" spans="2:2" x14ac:dyDescent="0.4">
      <c r="B367" s="41"/>
    </row>
    <row r="368" spans="2:2" x14ac:dyDescent="0.4">
      <c r="B368" s="41"/>
    </row>
    <row r="369" spans="2:2" x14ac:dyDescent="0.4">
      <c r="B369" s="41"/>
    </row>
    <row r="370" spans="2:2" x14ac:dyDescent="0.4">
      <c r="B370" s="41"/>
    </row>
    <row r="371" spans="2:2" x14ac:dyDescent="0.4">
      <c r="B371" s="41"/>
    </row>
    <row r="372" spans="2:2" x14ac:dyDescent="0.4">
      <c r="B372" s="41"/>
    </row>
    <row r="373" spans="2:2" x14ac:dyDescent="0.4">
      <c r="B373" s="41"/>
    </row>
    <row r="374" spans="2:2" x14ac:dyDescent="0.4">
      <c r="B374" s="41"/>
    </row>
    <row r="375" spans="2:2" x14ac:dyDescent="0.4">
      <c r="B375" s="41"/>
    </row>
    <row r="376" spans="2:2" x14ac:dyDescent="0.4">
      <c r="B376" s="41"/>
    </row>
    <row r="377" spans="2:2" x14ac:dyDescent="0.4">
      <c r="B377" s="41"/>
    </row>
    <row r="378" spans="2:2" x14ac:dyDescent="0.4">
      <c r="B378" s="41"/>
    </row>
    <row r="379" spans="2:2" x14ac:dyDescent="0.4">
      <c r="B379" s="41"/>
    </row>
    <row r="380" spans="2:2" x14ac:dyDescent="0.4">
      <c r="B380" s="41"/>
    </row>
    <row r="381" spans="2:2" x14ac:dyDescent="0.4">
      <c r="B381" s="41"/>
    </row>
    <row r="382" spans="2:2" x14ac:dyDescent="0.4">
      <c r="B382" s="41"/>
    </row>
    <row r="386" spans="2:2" x14ac:dyDescent="0.4">
      <c r="B386" s="30"/>
    </row>
    <row r="403" spans="2:2" x14ac:dyDescent="0.4">
      <c r="B403" s="77"/>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43386"/>
    <pageSetUpPr fitToPage="1"/>
  </sheetPr>
  <dimension ref="B4:J248"/>
  <sheetViews>
    <sheetView showGridLines="0" zoomScale="90" zoomScaleNormal="90" zoomScaleSheetLayoutView="90" workbookViewId="0">
      <selection activeCell="F4" sqref="F4"/>
    </sheetView>
  </sheetViews>
  <sheetFormatPr defaultColWidth="9.15234375" defaultRowHeight="14.6" x14ac:dyDescent="0.5"/>
  <cols>
    <col min="1" max="1" width="2.84375" style="210" customWidth="1"/>
    <col min="2" max="2" width="55.15234375" style="210" bestFit="1" customWidth="1"/>
    <col min="3" max="3" width="15" style="210" customWidth="1"/>
    <col min="4" max="5" width="16" style="210" customWidth="1"/>
    <col min="6" max="6" width="17" style="210" customWidth="1"/>
    <col min="7" max="7" width="19.84375" style="210" customWidth="1"/>
    <col min="8" max="8" width="16" style="210" customWidth="1"/>
    <col min="9" max="9" width="19.53515625" style="210" customWidth="1"/>
    <col min="10" max="10" width="19" style="220" customWidth="1"/>
    <col min="11" max="16384" width="9.15234375" style="210"/>
  </cols>
  <sheetData>
    <row r="4" spans="2:10" ht="12" customHeight="1" x14ac:dyDescent="0.5">
      <c r="B4" s="208"/>
      <c r="C4" s="208"/>
      <c r="D4" s="208"/>
      <c r="E4" s="208"/>
      <c r="F4" s="208"/>
      <c r="G4" s="208"/>
      <c r="H4" s="209"/>
      <c r="I4" s="209" t="s">
        <v>1464</v>
      </c>
      <c r="J4" s="353">
        <v>44834</v>
      </c>
    </row>
    <row r="5" spans="2:10" ht="15" customHeight="1" x14ac:dyDescent="0.5">
      <c r="B5" s="208"/>
      <c r="C5" s="208"/>
      <c r="D5" s="208"/>
      <c r="E5" s="208"/>
      <c r="F5" s="208"/>
      <c r="G5" s="208"/>
      <c r="H5" s="209"/>
      <c r="I5" s="209" t="s">
        <v>1465</v>
      </c>
      <c r="J5" s="211" t="s">
        <v>1466</v>
      </c>
    </row>
    <row r="6" spans="2:10" ht="15" customHeight="1" x14ac:dyDescent="0.5">
      <c r="B6" s="212"/>
      <c r="C6" s="212"/>
      <c r="D6" s="212"/>
      <c r="E6" s="212"/>
      <c r="F6" s="212"/>
      <c r="G6" s="212"/>
      <c r="H6" s="213"/>
      <c r="I6" s="213"/>
      <c r="J6" s="214"/>
    </row>
    <row r="7" spans="2:10" ht="15" customHeight="1" x14ac:dyDescent="0.5">
      <c r="B7" s="215" t="s">
        <v>1467</v>
      </c>
      <c r="C7" s="396" t="s">
        <v>1468</v>
      </c>
      <c r="D7" s="396"/>
      <c r="E7" s="396"/>
      <c r="F7" s="396"/>
      <c r="G7" s="397" t="s">
        <v>1469</v>
      </c>
      <c r="H7" s="396"/>
      <c r="I7" s="396"/>
      <c r="J7" s="396"/>
    </row>
    <row r="8" spans="2:10" ht="15" customHeight="1" x14ac:dyDescent="0.5">
      <c r="B8" s="216"/>
      <c r="C8" s="217" t="s">
        <v>1470</v>
      </c>
      <c r="D8" s="217" t="s">
        <v>1471</v>
      </c>
      <c r="E8" s="217" t="s">
        <v>1472</v>
      </c>
      <c r="F8" s="217" t="s">
        <v>1473</v>
      </c>
      <c r="G8" s="217" t="s">
        <v>1470</v>
      </c>
      <c r="H8" s="217" t="s">
        <v>1471</v>
      </c>
      <c r="I8" s="217" t="s">
        <v>1472</v>
      </c>
      <c r="J8" s="217" t="s">
        <v>1473</v>
      </c>
    </row>
    <row r="9" spans="2:10" s="220" customFormat="1" ht="15" customHeight="1" x14ac:dyDescent="0.5">
      <c r="B9" s="218" t="s">
        <v>1474</v>
      </c>
      <c r="C9" s="219" t="s">
        <v>1475</v>
      </c>
      <c r="D9" s="219" t="s">
        <v>1476</v>
      </c>
      <c r="E9" s="219" t="s">
        <v>1477</v>
      </c>
      <c r="F9" s="219" t="s">
        <v>1677</v>
      </c>
      <c r="G9" s="219" t="s">
        <v>1476</v>
      </c>
      <c r="H9" s="219" t="s">
        <v>1476</v>
      </c>
      <c r="I9" s="219" t="s">
        <v>1476</v>
      </c>
      <c r="J9" s="219" t="s">
        <v>1476</v>
      </c>
    </row>
    <row r="10" spans="2:10" s="220" customFormat="1" ht="15" customHeight="1" x14ac:dyDescent="0.5">
      <c r="B10" s="218" t="s">
        <v>1416</v>
      </c>
      <c r="C10" s="211" t="s">
        <v>1478</v>
      </c>
      <c r="D10" s="211" t="s">
        <v>1480</v>
      </c>
      <c r="E10" s="211" t="s">
        <v>1480</v>
      </c>
      <c r="F10" s="219" t="s">
        <v>1481</v>
      </c>
      <c r="G10" s="211" t="s">
        <v>1482</v>
      </c>
      <c r="H10" s="211" t="s">
        <v>1483</v>
      </c>
      <c r="I10" s="211" t="s">
        <v>1484</v>
      </c>
      <c r="J10" s="211" t="s">
        <v>1485</v>
      </c>
    </row>
    <row r="11" spans="2:10" s="220" customFormat="1" ht="15" customHeight="1" thickBot="1" x14ac:dyDescent="0.55000000000000004">
      <c r="B11" s="221" t="s">
        <v>520</v>
      </c>
      <c r="C11" s="222" t="s">
        <v>1478</v>
      </c>
      <c r="D11" s="222" t="s">
        <v>1480</v>
      </c>
      <c r="E11" s="222" t="s">
        <v>1479</v>
      </c>
      <c r="F11" s="222" t="s">
        <v>1678</v>
      </c>
      <c r="G11" s="222" t="s">
        <v>1679</v>
      </c>
      <c r="H11" s="222" t="s">
        <v>1483</v>
      </c>
      <c r="I11" s="222" t="s">
        <v>1484</v>
      </c>
      <c r="J11" s="222" t="s">
        <v>1680</v>
      </c>
    </row>
    <row r="12" spans="2:10" s="220" customFormat="1" ht="15" customHeight="1" x14ac:dyDescent="0.5">
      <c r="B12" s="223" t="s">
        <v>1486</v>
      </c>
      <c r="J12" s="224"/>
    </row>
    <row r="13" spans="2:10" ht="15" customHeight="1" x14ac:dyDescent="0.5">
      <c r="B13" s="215" t="s">
        <v>1487</v>
      </c>
      <c r="C13" s="225" t="s">
        <v>1488</v>
      </c>
      <c r="D13" s="226" t="s">
        <v>1489</v>
      </c>
      <c r="E13" s="227" t="s">
        <v>1490</v>
      </c>
      <c r="F13" s="227" t="s">
        <v>1491</v>
      </c>
      <c r="G13" s="377" t="s">
        <v>1492</v>
      </c>
      <c r="H13" s="378"/>
      <c r="I13" s="377" t="s">
        <v>1493</v>
      </c>
      <c r="J13" s="378"/>
    </row>
    <row r="14" spans="2:10" s="220" customFormat="1" ht="15" customHeight="1" x14ac:dyDescent="0.5">
      <c r="B14" s="228" t="s">
        <v>1494</v>
      </c>
      <c r="C14" s="229"/>
      <c r="D14" s="229"/>
      <c r="E14" s="349"/>
      <c r="F14" s="349"/>
      <c r="G14" s="229"/>
      <c r="H14" s="230">
        <f>+SUMPRODUCT(H17:H27,J17:J27)/J14</f>
        <v>4.2094616119783366</v>
      </c>
      <c r="I14" s="210"/>
      <c r="J14" s="231">
        <f>+SUM(J15:J27)</f>
        <v>8600000000</v>
      </c>
    </row>
    <row r="15" spans="2:10" s="220" customFormat="1" ht="15" customHeight="1" x14ac:dyDescent="0.5">
      <c r="B15" s="228"/>
      <c r="C15" s="349"/>
      <c r="D15" s="349"/>
      <c r="E15" s="349"/>
      <c r="F15" s="349"/>
      <c r="G15" s="349"/>
      <c r="H15" s="232"/>
      <c r="I15" s="232"/>
      <c r="J15" s="345"/>
    </row>
    <row r="16" spans="2:10" s="220" customFormat="1" ht="15" customHeight="1" x14ac:dyDescent="0.5">
      <c r="B16" s="233" t="s">
        <v>1495</v>
      </c>
      <c r="C16" s="349"/>
      <c r="D16" s="349"/>
      <c r="E16" s="234"/>
      <c r="F16" s="234"/>
      <c r="G16" s="235"/>
      <c r="H16" s="232"/>
      <c r="I16" s="345"/>
      <c r="J16" s="345"/>
    </row>
    <row r="17" spans="2:10" s="220" customFormat="1" ht="15" customHeight="1" x14ac:dyDescent="0.5">
      <c r="B17" s="236" t="s">
        <v>1681</v>
      </c>
      <c r="C17" s="237">
        <v>42850</v>
      </c>
      <c r="D17" s="237" t="s">
        <v>1496</v>
      </c>
      <c r="E17" s="237">
        <v>45407</v>
      </c>
      <c r="F17" s="237">
        <v>45772</v>
      </c>
      <c r="G17" s="210"/>
      <c r="H17" s="238">
        <v>1.5698630136986302</v>
      </c>
      <c r="I17" s="239"/>
      <c r="J17" s="240">
        <v>1000000000</v>
      </c>
    </row>
    <row r="18" spans="2:10" s="220" customFormat="1" ht="15" customHeight="1" x14ac:dyDescent="0.5">
      <c r="B18" s="236" t="s">
        <v>1682</v>
      </c>
      <c r="C18" s="237">
        <v>43004</v>
      </c>
      <c r="D18" s="237" t="s">
        <v>1496</v>
      </c>
      <c r="E18" s="237">
        <v>46656</v>
      </c>
      <c r="F18" s="237">
        <v>47022</v>
      </c>
      <c r="G18" s="235"/>
      <c r="H18" s="238">
        <v>4.9917808219178079</v>
      </c>
      <c r="I18" s="239"/>
      <c r="J18" s="240">
        <v>1000000000</v>
      </c>
    </row>
    <row r="19" spans="2:10" s="220" customFormat="1" ht="15" customHeight="1" x14ac:dyDescent="0.5">
      <c r="B19" s="233" t="s">
        <v>1497</v>
      </c>
      <c r="C19" s="237"/>
      <c r="D19" s="237"/>
      <c r="E19" s="237"/>
      <c r="F19" s="237"/>
      <c r="G19" s="234"/>
      <c r="H19" s="239"/>
      <c r="I19" s="239"/>
      <c r="J19" s="240"/>
    </row>
    <row r="20" spans="2:10" s="220" customFormat="1" ht="15" customHeight="1" x14ac:dyDescent="0.5">
      <c r="B20" s="236" t="s">
        <v>1498</v>
      </c>
      <c r="C20" s="237">
        <v>42475</v>
      </c>
      <c r="D20" s="237" t="s">
        <v>1496</v>
      </c>
      <c r="E20" s="237">
        <v>45033</v>
      </c>
      <c r="F20" s="237">
        <v>45397</v>
      </c>
      <c r="G20" s="235"/>
      <c r="H20" s="238">
        <v>0.54520547945205478</v>
      </c>
      <c r="I20" s="239"/>
      <c r="J20" s="346">
        <v>750000000</v>
      </c>
    </row>
    <row r="21" spans="2:10" s="220" customFormat="1" ht="15" customHeight="1" x14ac:dyDescent="0.5">
      <c r="B21" s="236" t="s">
        <v>1499</v>
      </c>
      <c r="C21" s="237">
        <v>42577</v>
      </c>
      <c r="D21" s="237" t="s">
        <v>1496</v>
      </c>
      <c r="E21" s="237">
        <v>45133</v>
      </c>
      <c r="F21" s="237">
        <v>45499</v>
      </c>
      <c r="G21" s="235"/>
      <c r="H21" s="238">
        <v>0.81917808219178079</v>
      </c>
      <c r="I21" s="239"/>
      <c r="J21" s="346">
        <v>750000000</v>
      </c>
    </row>
    <row r="22" spans="2:10" s="220" customFormat="1" ht="15" customHeight="1" x14ac:dyDescent="0.5">
      <c r="B22" s="236" t="s">
        <v>1500</v>
      </c>
      <c r="C22" s="237">
        <v>43076</v>
      </c>
      <c r="D22" s="237" t="s">
        <v>1496</v>
      </c>
      <c r="E22" s="237">
        <v>46728</v>
      </c>
      <c r="F22" s="237">
        <v>47094</v>
      </c>
      <c r="G22" s="235"/>
      <c r="H22" s="238">
        <v>5.1890410958904107</v>
      </c>
      <c r="I22" s="239"/>
      <c r="J22" s="346">
        <v>750000000</v>
      </c>
    </row>
    <row r="23" spans="2:10" ht="15" customHeight="1" x14ac:dyDescent="0.5">
      <c r="B23" s="236" t="s">
        <v>1501</v>
      </c>
      <c r="C23" s="237">
        <v>42835</v>
      </c>
      <c r="D23" s="237" t="s">
        <v>1496</v>
      </c>
      <c r="E23" s="237">
        <v>46487</v>
      </c>
      <c r="F23" s="237">
        <v>46853</v>
      </c>
      <c r="G23" s="235"/>
      <c r="H23" s="238">
        <v>4.5287671232876709</v>
      </c>
      <c r="I23" s="239"/>
      <c r="J23" s="346">
        <v>1000000000</v>
      </c>
    </row>
    <row r="24" spans="2:10" ht="15" customHeight="1" x14ac:dyDescent="0.5">
      <c r="B24" s="236" t="s">
        <v>1502</v>
      </c>
      <c r="C24" s="237">
        <v>43651</v>
      </c>
      <c r="D24" s="237" t="s">
        <v>1496</v>
      </c>
      <c r="E24" s="237">
        <v>47304</v>
      </c>
      <c r="F24" s="237">
        <v>47669</v>
      </c>
      <c r="G24" s="235"/>
      <c r="H24" s="238">
        <v>6.7671232876712333</v>
      </c>
      <c r="I24" s="239"/>
      <c r="J24" s="346">
        <v>1100000000</v>
      </c>
    </row>
    <row r="25" spans="2:10" ht="15" customHeight="1" x14ac:dyDescent="0.5">
      <c r="B25" s="236" t="s">
        <v>1503</v>
      </c>
      <c r="C25" s="237">
        <v>43917</v>
      </c>
      <c r="D25" s="237" t="s">
        <v>1496</v>
      </c>
      <c r="E25" s="237">
        <v>45743</v>
      </c>
      <c r="F25" s="237">
        <v>46108</v>
      </c>
      <c r="G25" s="235"/>
      <c r="H25" s="238">
        <v>2.4904109589041097</v>
      </c>
      <c r="I25" s="239"/>
      <c r="J25" s="346">
        <v>750000000</v>
      </c>
    </row>
    <row r="26" spans="2:10" ht="15" customHeight="1" x14ac:dyDescent="0.5">
      <c r="B26" s="236" t="s">
        <v>1504</v>
      </c>
      <c r="C26" s="237">
        <v>44132</v>
      </c>
      <c r="D26" s="237" t="s">
        <v>1496</v>
      </c>
      <c r="E26" s="237">
        <v>47784</v>
      </c>
      <c r="F26" s="237">
        <v>48149</v>
      </c>
      <c r="G26" s="235"/>
      <c r="H26" s="238">
        <v>8.0821917808219172</v>
      </c>
      <c r="I26" s="239"/>
      <c r="J26" s="346">
        <v>750000000</v>
      </c>
    </row>
    <row r="27" spans="2:10" s="220" customFormat="1" ht="15" customHeight="1" thickBot="1" x14ac:dyDescent="0.55000000000000004">
      <c r="B27" s="236" t="s">
        <v>1505</v>
      </c>
      <c r="C27" s="237">
        <v>44624</v>
      </c>
      <c r="D27" s="237" t="s">
        <v>1496</v>
      </c>
      <c r="E27" s="237">
        <v>47181</v>
      </c>
      <c r="F27" s="237">
        <v>47546</v>
      </c>
      <c r="G27" s="235"/>
      <c r="H27" s="238">
        <v>6.4301369863013695</v>
      </c>
      <c r="I27" s="239"/>
      <c r="J27" s="346">
        <v>750000000</v>
      </c>
    </row>
    <row r="28" spans="2:10" s="220" customFormat="1" ht="15" customHeight="1" x14ac:dyDescent="0.5">
      <c r="B28" s="241" t="s">
        <v>1506</v>
      </c>
      <c r="C28" s="242"/>
      <c r="D28" s="243"/>
      <c r="E28" s="242"/>
      <c r="F28" s="242"/>
      <c r="G28" s="242"/>
      <c r="H28" s="244"/>
      <c r="I28" s="244"/>
      <c r="J28" s="245" t="s">
        <v>1419</v>
      </c>
    </row>
    <row r="29" spans="2:10" s="220" customFormat="1" ht="15" customHeight="1" x14ac:dyDescent="0.5">
      <c r="B29" s="246" t="s">
        <v>1507</v>
      </c>
      <c r="C29" s="246"/>
      <c r="D29" s="246"/>
      <c r="E29" s="246"/>
      <c r="F29" s="215"/>
      <c r="G29" s="398" t="s">
        <v>1492</v>
      </c>
      <c r="H29" s="399"/>
      <c r="I29" s="398" t="s">
        <v>1493</v>
      </c>
      <c r="J29" s="400"/>
    </row>
    <row r="30" spans="2:10" s="220" customFormat="1" ht="15" customHeight="1" x14ac:dyDescent="0.5">
      <c r="B30" s="228" t="s">
        <v>1508</v>
      </c>
      <c r="C30" s="228"/>
      <c r="D30" s="228"/>
      <c r="E30" s="228"/>
      <c r="F30" s="210"/>
      <c r="G30" s="210"/>
      <c r="H30" s="232">
        <v>26.370084508126784</v>
      </c>
      <c r="I30" s="247"/>
      <c r="J30" s="247">
        <v>9986063883.0499191</v>
      </c>
    </row>
    <row r="31" spans="2:10" ht="15" customHeight="1" x14ac:dyDescent="0.5">
      <c r="B31" s="228" t="s">
        <v>1509</v>
      </c>
      <c r="C31" s="228"/>
      <c r="D31" s="228"/>
      <c r="E31" s="228"/>
      <c r="H31" s="345">
        <v>0</v>
      </c>
      <c r="I31" s="401">
        <v>0</v>
      </c>
      <c r="J31" s="401"/>
    </row>
    <row r="32" spans="2:10" s="220" customFormat="1" ht="15" customHeight="1" x14ac:dyDescent="0.5">
      <c r="B32" s="236" t="s">
        <v>1510</v>
      </c>
      <c r="C32" s="236"/>
      <c r="D32" s="236"/>
      <c r="E32" s="236"/>
      <c r="F32" s="248"/>
      <c r="G32" s="248"/>
      <c r="H32" s="346">
        <v>0</v>
      </c>
      <c r="I32" s="386">
        <v>0</v>
      </c>
      <c r="J32" s="386"/>
    </row>
    <row r="33" spans="2:10" s="220" customFormat="1" ht="15" customHeight="1" x14ac:dyDescent="0.5">
      <c r="B33" s="236" t="s">
        <v>1511</v>
      </c>
      <c r="C33" s="236"/>
      <c r="D33" s="236"/>
      <c r="E33" s="236"/>
      <c r="F33" s="210"/>
      <c r="G33" s="210"/>
      <c r="H33" s="346">
        <v>0</v>
      </c>
      <c r="I33" s="386">
        <v>0</v>
      </c>
      <c r="J33" s="386"/>
    </row>
    <row r="34" spans="2:10" s="220" customFormat="1" ht="15" customHeight="1" x14ac:dyDescent="0.5">
      <c r="B34" s="236" t="s">
        <v>1512</v>
      </c>
      <c r="C34" s="236"/>
      <c r="D34" s="236"/>
      <c r="E34" s="236"/>
      <c r="F34" s="210"/>
      <c r="G34" s="210"/>
      <c r="H34" s="346">
        <v>0</v>
      </c>
      <c r="I34" s="386">
        <v>0</v>
      </c>
      <c r="J34" s="386"/>
    </row>
    <row r="35" spans="2:10" s="220" customFormat="1" ht="15" customHeight="1" x14ac:dyDescent="0.5">
      <c r="B35" s="233" t="s">
        <v>1513</v>
      </c>
      <c r="C35" s="233"/>
      <c r="D35" s="233"/>
      <c r="E35" s="233"/>
      <c r="F35" s="210"/>
      <c r="G35" s="210"/>
      <c r="H35" s="345">
        <f>+H30</f>
        <v>26.370084508126784</v>
      </c>
      <c r="I35" s="401">
        <f>+J30+I31</f>
        <v>9986063883.0499191</v>
      </c>
      <c r="J35" s="401"/>
    </row>
    <row r="36" spans="2:10" s="220" customFormat="1" ht="15" customHeight="1" x14ac:dyDescent="0.5">
      <c r="B36" s="236" t="s">
        <v>1514</v>
      </c>
      <c r="C36" s="236"/>
      <c r="D36" s="236"/>
      <c r="E36" s="236"/>
      <c r="F36" s="210"/>
      <c r="G36" s="210"/>
      <c r="H36" s="249" t="s">
        <v>1515</v>
      </c>
      <c r="I36" s="249"/>
      <c r="J36" s="249">
        <v>0</v>
      </c>
    </row>
    <row r="37" spans="2:10" s="220" customFormat="1" ht="15" customHeight="1" thickBot="1" x14ac:dyDescent="0.55000000000000004">
      <c r="B37" s="250" t="s">
        <v>1516</v>
      </c>
      <c r="C37" s="250"/>
      <c r="D37" s="250"/>
      <c r="E37" s="250"/>
      <c r="F37" s="251"/>
      <c r="G37" s="251"/>
      <c r="H37" s="251"/>
      <c r="I37" s="251"/>
      <c r="J37" s="251">
        <f>+J30/J14-1</f>
        <v>0.16117021895929295</v>
      </c>
    </row>
    <row r="38" spans="2:10" s="253" customFormat="1" ht="15" customHeight="1" thickBot="1" x14ac:dyDescent="0.55000000000000004">
      <c r="B38" s="252" t="s">
        <v>1517</v>
      </c>
      <c r="C38" s="252"/>
      <c r="D38" s="252"/>
      <c r="E38" s="252"/>
      <c r="F38" s="251"/>
      <c r="G38" s="251"/>
      <c r="H38" s="251"/>
      <c r="I38" s="251"/>
      <c r="J38" s="251">
        <v>5.2600000000000001E-2</v>
      </c>
    </row>
    <row r="39" spans="2:10" s="220" customFormat="1" ht="15" customHeight="1" x14ac:dyDescent="0.5">
      <c r="B39" s="254"/>
      <c r="C39" s="255"/>
      <c r="D39" s="255"/>
      <c r="E39" s="255"/>
      <c r="F39" s="255"/>
      <c r="G39" s="255"/>
      <c r="H39" s="255"/>
      <c r="I39" s="255"/>
      <c r="J39" s="255"/>
    </row>
    <row r="40" spans="2:10" s="220" customFormat="1" ht="15" customHeight="1" x14ac:dyDescent="0.5">
      <c r="B40" s="256" t="s">
        <v>1518</v>
      </c>
      <c r="C40" s="256"/>
      <c r="D40" s="256"/>
      <c r="E40" s="256"/>
      <c r="F40" s="256"/>
      <c r="G40" s="256"/>
      <c r="H40" s="256"/>
      <c r="I40" s="256"/>
      <c r="J40" s="256"/>
    </row>
    <row r="41" spans="2:10" s="220" customFormat="1" ht="15" customHeight="1" x14ac:dyDescent="0.5">
      <c r="B41" s="394" t="s">
        <v>1519</v>
      </c>
      <c r="C41" s="394"/>
      <c r="D41" s="394"/>
      <c r="E41" s="394"/>
      <c r="F41" s="394"/>
      <c r="G41" s="394"/>
      <c r="H41" s="257"/>
      <c r="I41" s="210"/>
      <c r="J41" s="258">
        <v>10042055963.191231</v>
      </c>
    </row>
    <row r="42" spans="2:10" s="220" customFormat="1" ht="15" customHeight="1" x14ac:dyDescent="0.5">
      <c r="B42" s="394" t="s">
        <v>1520</v>
      </c>
      <c r="C42" s="394"/>
      <c r="D42" s="394"/>
      <c r="E42" s="394"/>
      <c r="F42" s="394"/>
      <c r="G42" s="394"/>
      <c r="H42" s="257"/>
      <c r="I42" s="259"/>
      <c r="J42" s="258">
        <v>7825089289.2462568</v>
      </c>
    </row>
    <row r="43" spans="2:10" s="220" customFormat="1" ht="15" customHeight="1" x14ac:dyDescent="0.5">
      <c r="B43" s="394" t="s">
        <v>1521</v>
      </c>
      <c r="C43" s="394"/>
      <c r="D43" s="394"/>
      <c r="E43" s="394"/>
      <c r="F43" s="394"/>
      <c r="G43" s="394"/>
      <c r="H43" s="257"/>
      <c r="I43" s="210"/>
      <c r="J43" s="239" t="s">
        <v>1522</v>
      </c>
    </row>
    <row r="44" spans="2:10" s="220" customFormat="1" ht="15" customHeight="1" x14ac:dyDescent="0.5">
      <c r="B44" s="394" t="s">
        <v>1523</v>
      </c>
      <c r="C44" s="394"/>
      <c r="D44" s="394"/>
      <c r="E44" s="394"/>
      <c r="F44" s="394"/>
      <c r="G44" s="394"/>
      <c r="H44" s="257"/>
      <c r="I44" s="210"/>
      <c r="J44" s="239" t="s">
        <v>1522</v>
      </c>
    </row>
    <row r="45" spans="2:10" s="220" customFormat="1" ht="15" customHeight="1" x14ac:dyDescent="0.5">
      <c r="B45" s="394" t="s">
        <v>1524</v>
      </c>
      <c r="C45" s="394"/>
      <c r="D45" s="394"/>
      <c r="E45" s="394"/>
      <c r="F45" s="394"/>
      <c r="G45" s="394"/>
      <c r="H45" s="257"/>
      <c r="I45" s="210"/>
      <c r="J45" s="239" t="s">
        <v>1522</v>
      </c>
    </row>
    <row r="46" spans="2:10" s="220" customFormat="1" ht="15" customHeight="1" x14ac:dyDescent="0.5">
      <c r="B46" s="394" t="s">
        <v>1525</v>
      </c>
      <c r="C46" s="394"/>
      <c r="D46" s="394"/>
      <c r="E46" s="394"/>
      <c r="F46" s="394"/>
      <c r="G46" s="394"/>
      <c r="H46" s="260"/>
      <c r="I46" s="210"/>
      <c r="J46" s="239" t="s">
        <v>1522</v>
      </c>
    </row>
    <row r="47" spans="2:10" s="220" customFormat="1" ht="15" customHeight="1" x14ac:dyDescent="0.5">
      <c r="B47" s="394" t="s">
        <v>1526</v>
      </c>
      <c r="C47" s="394"/>
      <c r="D47" s="394"/>
      <c r="E47" s="394"/>
      <c r="F47" s="394"/>
      <c r="G47" s="394"/>
      <c r="H47" s="260"/>
      <c r="I47" s="210"/>
      <c r="J47" s="239" t="s">
        <v>1522</v>
      </c>
    </row>
    <row r="48" spans="2:10" s="220" customFormat="1" ht="15" customHeight="1" x14ac:dyDescent="0.5">
      <c r="B48" s="394" t="s">
        <v>1527</v>
      </c>
      <c r="C48" s="394"/>
      <c r="D48" s="394"/>
      <c r="E48" s="394"/>
      <c r="F48" s="394"/>
      <c r="G48" s="394"/>
      <c r="H48" s="261"/>
      <c r="I48" s="210"/>
      <c r="J48" s="239" t="s">
        <v>1522</v>
      </c>
    </row>
    <row r="49" spans="2:10" s="220" customFormat="1" ht="15" customHeight="1" thickBot="1" x14ac:dyDescent="0.55000000000000004">
      <c r="B49" s="395" t="s">
        <v>1528</v>
      </c>
      <c r="C49" s="395"/>
      <c r="D49" s="395"/>
      <c r="E49" s="395"/>
      <c r="F49" s="395"/>
      <c r="G49" s="395"/>
      <c r="H49" s="262"/>
      <c r="I49" s="263"/>
      <c r="J49" s="264" t="s">
        <v>1522</v>
      </c>
    </row>
    <row r="50" spans="2:10" s="220" customFormat="1" ht="15" customHeight="1" x14ac:dyDescent="0.5">
      <c r="B50" s="254"/>
      <c r="C50" s="255"/>
      <c r="D50" s="255"/>
      <c r="E50" s="255"/>
      <c r="F50" s="255"/>
      <c r="G50" s="255"/>
      <c r="H50" s="255"/>
      <c r="I50" s="255"/>
      <c r="J50" s="255"/>
    </row>
    <row r="51" spans="2:10" s="220" customFormat="1" ht="15" customHeight="1" x14ac:dyDescent="0.5">
      <c r="B51" s="256" t="s">
        <v>1529</v>
      </c>
      <c r="C51" s="256"/>
      <c r="D51" s="256"/>
      <c r="E51" s="256"/>
      <c r="F51" s="256"/>
      <c r="G51" s="256"/>
      <c r="H51" s="256"/>
      <c r="I51" s="256"/>
      <c r="J51" s="256"/>
    </row>
    <row r="52" spans="2:10" s="220" customFormat="1" ht="15" customHeight="1" x14ac:dyDescent="0.5">
      <c r="B52" s="370" t="s">
        <v>1530</v>
      </c>
      <c r="C52" s="370"/>
      <c r="D52" s="370"/>
      <c r="E52" s="370"/>
      <c r="F52" s="370"/>
      <c r="G52" s="370"/>
      <c r="H52" s="265"/>
      <c r="I52" s="266"/>
    </row>
    <row r="53" spans="2:10" s="220" customFormat="1" ht="15" customHeight="1" x14ac:dyDescent="0.5">
      <c r="B53" s="394" t="s">
        <v>1531</v>
      </c>
      <c r="C53" s="394"/>
      <c r="D53" s="394"/>
      <c r="E53" s="394"/>
      <c r="F53" s="394"/>
      <c r="G53" s="394"/>
      <c r="H53" s="266"/>
      <c r="J53" s="239" t="s">
        <v>1532</v>
      </c>
    </row>
    <row r="54" spans="2:10" s="220" customFormat="1" ht="15" customHeight="1" x14ac:dyDescent="0.5">
      <c r="B54" s="394" t="s">
        <v>1533</v>
      </c>
      <c r="C54" s="394"/>
      <c r="D54" s="394"/>
      <c r="E54" s="394"/>
      <c r="F54" s="394"/>
      <c r="G54" s="394"/>
      <c r="H54" s="266"/>
      <c r="J54" s="239" t="s">
        <v>1532</v>
      </c>
    </row>
    <row r="55" spans="2:10" s="220" customFormat="1" ht="15" customHeight="1" x14ac:dyDescent="0.5">
      <c r="B55" s="394" t="s">
        <v>1534</v>
      </c>
      <c r="C55" s="394"/>
      <c r="D55" s="394"/>
      <c r="E55" s="394"/>
      <c r="F55" s="394"/>
      <c r="G55" s="394"/>
      <c r="H55" s="266"/>
      <c r="J55" s="239" t="s">
        <v>1532</v>
      </c>
    </row>
    <row r="56" spans="2:10" s="220" customFormat="1" ht="15" customHeight="1" thickBot="1" x14ac:dyDescent="0.55000000000000004">
      <c r="B56" s="385" t="s">
        <v>1535</v>
      </c>
      <c r="C56" s="385"/>
      <c r="D56" s="385"/>
      <c r="E56" s="385"/>
      <c r="F56" s="385"/>
      <c r="G56" s="385"/>
      <c r="H56" s="267"/>
      <c r="I56" s="268"/>
      <c r="J56" s="269" t="s">
        <v>1476</v>
      </c>
    </row>
    <row r="57" spans="2:10" s="220" customFormat="1" ht="15" customHeight="1" x14ac:dyDescent="0.5">
      <c r="B57" s="254"/>
      <c r="C57" s="255"/>
      <c r="D57" s="255"/>
      <c r="E57" s="255"/>
      <c r="F57" s="255"/>
      <c r="G57" s="255"/>
      <c r="H57" s="255"/>
      <c r="I57" s="255"/>
      <c r="J57" s="255"/>
    </row>
    <row r="58" spans="2:10" s="220" customFormat="1" ht="15" customHeight="1" x14ac:dyDescent="0.5">
      <c r="B58" s="256" t="s">
        <v>1536</v>
      </c>
      <c r="C58" s="256"/>
      <c r="D58" s="256"/>
      <c r="E58" s="256"/>
      <c r="F58" s="256"/>
      <c r="G58" s="256"/>
      <c r="H58" s="256"/>
      <c r="I58" s="256"/>
      <c r="J58" s="256"/>
    </row>
    <row r="59" spans="2:10" s="220" customFormat="1" ht="15" customHeight="1" x14ac:dyDescent="0.5">
      <c r="B59" s="270" t="s">
        <v>1537</v>
      </c>
      <c r="C59" s="270"/>
      <c r="D59" s="270"/>
      <c r="E59" s="270"/>
      <c r="F59" s="271"/>
      <c r="G59" s="271"/>
      <c r="H59" s="272"/>
      <c r="I59" s="272"/>
      <c r="J59" s="272"/>
    </row>
    <row r="60" spans="2:10" ht="15" customHeight="1" x14ac:dyDescent="0.5">
      <c r="B60" s="218" t="s">
        <v>638</v>
      </c>
      <c r="C60" s="218"/>
      <c r="D60" s="218"/>
      <c r="E60" s="218"/>
      <c r="F60" s="208"/>
      <c r="G60" s="208"/>
      <c r="H60" s="218"/>
      <c r="I60" s="344"/>
      <c r="J60" s="350">
        <v>167826</v>
      </c>
    </row>
    <row r="61" spans="2:10" s="220" customFormat="1" ht="15" customHeight="1" x14ac:dyDescent="0.5">
      <c r="B61" s="218" t="s">
        <v>1538</v>
      </c>
      <c r="C61" s="218"/>
      <c r="D61" s="218"/>
      <c r="E61" s="218"/>
      <c r="F61" s="208"/>
      <c r="G61" s="208"/>
      <c r="H61" s="218"/>
      <c r="I61" s="386">
        <v>14416493598.160181</v>
      </c>
      <c r="J61" s="386"/>
    </row>
    <row r="62" spans="2:10" s="220" customFormat="1" ht="15" customHeight="1" x14ac:dyDescent="0.5">
      <c r="B62" s="218" t="s">
        <v>1539</v>
      </c>
      <c r="C62" s="218"/>
      <c r="D62" s="218"/>
      <c r="E62" s="218"/>
      <c r="F62" s="208"/>
      <c r="G62" s="208"/>
      <c r="H62" s="218"/>
      <c r="I62" s="386">
        <f>+J30</f>
        <v>9986063883.0499191</v>
      </c>
      <c r="J62" s="386"/>
    </row>
    <row r="63" spans="2:10" s="220" customFormat="1" ht="15" customHeight="1" x14ac:dyDescent="0.5">
      <c r="B63" s="218" t="s">
        <v>1540</v>
      </c>
      <c r="C63" s="218"/>
      <c r="D63" s="218"/>
      <c r="E63" s="218"/>
      <c r="F63" s="208"/>
      <c r="G63" s="208"/>
      <c r="H63" s="218"/>
      <c r="I63" s="344"/>
      <c r="J63" s="273">
        <f>I61/J60</f>
        <v>85901.431233302239</v>
      </c>
    </row>
    <row r="64" spans="2:10" s="220" customFormat="1" ht="15" customHeight="1" x14ac:dyDescent="0.5">
      <c r="B64" s="218" t="s">
        <v>1541</v>
      </c>
      <c r="C64" s="218"/>
      <c r="D64" s="218"/>
      <c r="E64" s="218"/>
      <c r="F64" s="208"/>
      <c r="G64" s="208"/>
      <c r="H64" s="218"/>
      <c r="I64" s="344"/>
      <c r="J64" s="273">
        <f>I62/J60</f>
        <v>59502.484019460149</v>
      </c>
    </row>
    <row r="65" spans="2:10" s="220" customFormat="1" ht="15" customHeight="1" x14ac:dyDescent="0.5">
      <c r="B65" s="218" t="s">
        <v>1542</v>
      </c>
      <c r="C65" s="218"/>
      <c r="D65" s="218"/>
      <c r="E65" s="218"/>
      <c r="F65" s="208"/>
      <c r="G65" s="208"/>
      <c r="H65" s="218"/>
      <c r="I65" s="344"/>
      <c r="J65" s="346">
        <v>10387803.58</v>
      </c>
    </row>
    <row r="66" spans="2:10" s="220" customFormat="1" ht="15" customHeight="1" x14ac:dyDescent="0.5">
      <c r="B66" s="218" t="s">
        <v>1543</v>
      </c>
      <c r="C66" s="218"/>
      <c r="D66" s="218"/>
      <c r="E66" s="218"/>
      <c r="F66" s="208"/>
      <c r="G66" s="208"/>
      <c r="H66" s="218"/>
      <c r="I66" s="344"/>
      <c r="J66" s="274">
        <f>+J65/J30</f>
        <v>1.0402300347419149E-3</v>
      </c>
    </row>
    <row r="67" spans="2:10" s="220" customFormat="1" ht="15" customHeight="1" x14ac:dyDescent="0.5">
      <c r="B67" s="218" t="s">
        <v>1544</v>
      </c>
      <c r="C67" s="218"/>
      <c r="D67" s="218"/>
      <c r="E67" s="218"/>
      <c r="F67" s="208"/>
      <c r="G67" s="208"/>
      <c r="H67" s="218"/>
      <c r="I67" s="344"/>
      <c r="J67" s="346">
        <v>18320717.75</v>
      </c>
    </row>
    <row r="68" spans="2:10" s="220" customFormat="1" ht="15" customHeight="1" x14ac:dyDescent="0.5">
      <c r="B68" s="218" t="s">
        <v>1545</v>
      </c>
      <c r="C68" s="218"/>
      <c r="D68" s="218"/>
      <c r="E68" s="218"/>
      <c r="F68" s="208"/>
      <c r="G68" s="208"/>
      <c r="H68" s="218"/>
      <c r="I68" s="344"/>
      <c r="J68" s="275">
        <f>+J67/J30</f>
        <v>1.8346285347820678E-3</v>
      </c>
    </row>
    <row r="69" spans="2:10" s="220" customFormat="1" ht="15" customHeight="1" x14ac:dyDescent="0.5">
      <c r="B69" s="218" t="s">
        <v>925</v>
      </c>
      <c r="C69" s="218"/>
      <c r="D69" s="218"/>
      <c r="E69" s="218"/>
      <c r="F69" s="208"/>
      <c r="G69" s="208"/>
      <c r="H69" s="218"/>
      <c r="I69" s="344"/>
      <c r="J69" s="239">
        <v>102.84293729700143</v>
      </c>
    </row>
    <row r="70" spans="2:10" s="220" customFormat="1" ht="15" customHeight="1" x14ac:dyDescent="0.5">
      <c r="B70" s="218" t="s">
        <v>1546</v>
      </c>
      <c r="C70" s="218"/>
      <c r="D70" s="218"/>
      <c r="E70" s="218"/>
      <c r="F70" s="208"/>
      <c r="G70" s="208"/>
      <c r="H70" s="218"/>
      <c r="I70" s="344"/>
      <c r="J70" s="239">
        <v>320.83602818220919</v>
      </c>
    </row>
    <row r="71" spans="2:10" s="220" customFormat="1" ht="15" customHeight="1" x14ac:dyDescent="0.5">
      <c r="B71" s="218" t="s">
        <v>1547</v>
      </c>
      <c r="C71" s="218"/>
      <c r="D71" s="218"/>
      <c r="E71" s="218"/>
      <c r="F71" s="208"/>
      <c r="G71" s="208"/>
      <c r="H71" s="218"/>
      <c r="I71" s="344"/>
      <c r="J71" s="249">
        <v>0.53617775866061357</v>
      </c>
    </row>
    <row r="72" spans="2:10" s="220" customFormat="1" ht="15" customHeight="1" x14ac:dyDescent="0.5">
      <c r="B72" s="218" t="s">
        <v>1548</v>
      </c>
      <c r="C72" s="218"/>
      <c r="D72" s="218"/>
      <c r="E72" s="218"/>
      <c r="F72" s="208"/>
      <c r="G72" s="208"/>
      <c r="H72" s="218"/>
      <c r="I72" s="344"/>
      <c r="J72" s="249">
        <v>0.53906155988606574</v>
      </c>
    </row>
    <row r="73" spans="2:10" s="220" customFormat="1" ht="15" customHeight="1" x14ac:dyDescent="0.5">
      <c r="B73" s="344" t="s">
        <v>1549</v>
      </c>
      <c r="C73" s="218"/>
      <c r="D73" s="218"/>
      <c r="E73" s="218"/>
      <c r="F73" s="276"/>
      <c r="G73" s="276"/>
      <c r="H73" s="218"/>
      <c r="I73" s="344"/>
      <c r="J73" s="249">
        <v>1.1502354809979949E-2</v>
      </c>
    </row>
    <row r="74" spans="2:10" s="220" customFormat="1" ht="15" customHeight="1" x14ac:dyDescent="0.5">
      <c r="B74" s="344" t="s">
        <v>1550</v>
      </c>
      <c r="C74" s="218"/>
      <c r="D74" s="218"/>
      <c r="E74" s="218"/>
      <c r="F74" s="276"/>
      <c r="G74" s="276"/>
      <c r="H74" s="218"/>
      <c r="I74" s="344"/>
      <c r="J74" s="249">
        <v>1.1263239492124872E-2</v>
      </c>
    </row>
    <row r="75" spans="2:10" s="220" customFormat="1" ht="15" customHeight="1" thickBot="1" x14ac:dyDescent="0.55000000000000004">
      <c r="B75" s="221" t="s">
        <v>1551</v>
      </c>
      <c r="C75" s="221"/>
      <c r="D75" s="221"/>
      <c r="E75" s="221"/>
      <c r="F75" s="277"/>
      <c r="G75" s="277"/>
      <c r="H75" s="277"/>
      <c r="I75" s="222"/>
      <c r="J75" s="278">
        <v>62149</v>
      </c>
    </row>
    <row r="76" spans="2:10" s="220" customFormat="1" ht="15" customHeight="1" x14ac:dyDescent="0.5">
      <c r="B76" s="279" t="s">
        <v>1552</v>
      </c>
      <c r="C76" s="280"/>
      <c r="D76" s="280"/>
      <c r="E76" s="253"/>
      <c r="F76" s="281"/>
      <c r="G76" s="281" t="s">
        <v>1553</v>
      </c>
      <c r="H76" s="282" t="s">
        <v>933</v>
      </c>
      <c r="I76" s="282" t="s">
        <v>1554</v>
      </c>
      <c r="J76" s="282" t="s">
        <v>1555</v>
      </c>
    </row>
    <row r="77" spans="2:10" s="220" customFormat="1" ht="15" customHeight="1" x14ac:dyDescent="0.5">
      <c r="B77" s="344" t="s">
        <v>1419</v>
      </c>
      <c r="C77" s="344"/>
      <c r="D77" s="344"/>
      <c r="E77" s="253"/>
      <c r="F77" s="344"/>
      <c r="G77" s="283">
        <v>17793</v>
      </c>
      <c r="H77" s="260">
        <f>+G77/$J$60</f>
        <v>0.10602052125415609</v>
      </c>
      <c r="I77" s="283">
        <v>551828650.41000068</v>
      </c>
      <c r="J77" s="260">
        <f>+I77/$J$30</f>
        <v>5.5259875850249669E-2</v>
      </c>
    </row>
    <row r="78" spans="2:10" s="220" customFormat="1" ht="15" customHeight="1" thickBot="1" x14ac:dyDescent="0.55000000000000004">
      <c r="B78" s="284" t="s">
        <v>1532</v>
      </c>
      <c r="C78" s="284"/>
      <c r="D78" s="284"/>
      <c r="E78" s="285"/>
      <c r="F78" s="284"/>
      <c r="G78" s="286">
        <v>150033</v>
      </c>
      <c r="H78" s="287">
        <f>+G78/$J$60</f>
        <v>0.89397947874584394</v>
      </c>
      <c r="I78" s="286">
        <v>9434235232.6398869</v>
      </c>
      <c r="J78" s="287">
        <f>+I78/$J$30</f>
        <v>0.94474012414974717</v>
      </c>
    </row>
    <row r="79" spans="2:10" s="220" customFormat="1" ht="15" customHeight="1" x14ac:dyDescent="0.5">
      <c r="B79" s="228" t="s">
        <v>1556</v>
      </c>
      <c r="C79" s="228"/>
      <c r="D79" s="344"/>
      <c r="E79" s="253"/>
      <c r="F79" s="281"/>
      <c r="G79" s="288" t="s">
        <v>1553</v>
      </c>
      <c r="H79" s="289" t="s">
        <v>933</v>
      </c>
      <c r="I79" s="289" t="s">
        <v>1554</v>
      </c>
      <c r="J79" s="289" t="s">
        <v>1555</v>
      </c>
    </row>
    <row r="80" spans="2:10" s="220" customFormat="1" ht="15" customHeight="1" x14ac:dyDescent="0.5">
      <c r="B80" s="344" t="s">
        <v>1419</v>
      </c>
      <c r="C80" s="344"/>
      <c r="D80" s="344"/>
      <c r="E80" s="253"/>
      <c r="F80" s="344"/>
      <c r="G80" s="283">
        <f>+J60</f>
        <v>167826</v>
      </c>
      <c r="H80" s="260">
        <f>+G80/$J$60</f>
        <v>1</v>
      </c>
      <c r="I80" s="283">
        <f>+J30</f>
        <v>9986063883.0499191</v>
      </c>
      <c r="J80" s="260">
        <f>+I80/$J$30</f>
        <v>1</v>
      </c>
    </row>
    <row r="81" spans="2:10" s="220" customFormat="1" ht="15" customHeight="1" thickBot="1" x14ac:dyDescent="0.55000000000000004">
      <c r="B81" s="284" t="s">
        <v>1532</v>
      </c>
      <c r="C81" s="284"/>
      <c r="D81" s="284"/>
      <c r="E81" s="285"/>
      <c r="F81" s="284"/>
      <c r="G81" s="286">
        <v>0</v>
      </c>
      <c r="H81" s="287">
        <f>+G81/$J$60</f>
        <v>0</v>
      </c>
      <c r="I81" s="286">
        <v>0</v>
      </c>
      <c r="J81" s="287">
        <f>+I81/$J$30</f>
        <v>0</v>
      </c>
    </row>
    <row r="82" spans="2:10" s="220" customFormat="1" ht="15" customHeight="1" x14ac:dyDescent="0.5">
      <c r="B82" s="228" t="s">
        <v>1557</v>
      </c>
      <c r="C82" s="290"/>
      <c r="D82" s="290"/>
      <c r="E82" s="290"/>
      <c r="F82" s="291"/>
      <c r="G82" s="288" t="s">
        <v>1553</v>
      </c>
      <c r="H82" s="289" t="s">
        <v>933</v>
      </c>
      <c r="I82" s="289" t="s">
        <v>1554</v>
      </c>
      <c r="J82" s="289" t="s">
        <v>1555</v>
      </c>
    </row>
    <row r="83" spans="2:10" s="220" customFormat="1" ht="15" customHeight="1" x14ac:dyDescent="0.5">
      <c r="B83" s="218" t="s">
        <v>1496</v>
      </c>
      <c r="C83" s="218"/>
      <c r="D83" s="218"/>
      <c r="E83" s="218"/>
      <c r="F83" s="292"/>
      <c r="G83" s="283">
        <v>1841</v>
      </c>
      <c r="H83" s="260">
        <f>+G83/$J$60</f>
        <v>1.0969694802950675E-2</v>
      </c>
      <c r="I83" s="283">
        <v>92947529.169999987</v>
      </c>
      <c r="J83" s="260">
        <f>+I83/$J$30</f>
        <v>9.3077242703971351E-3</v>
      </c>
    </row>
    <row r="84" spans="2:10" s="220" customFormat="1" ht="15" customHeight="1" thickBot="1" x14ac:dyDescent="0.55000000000000004">
      <c r="B84" s="221" t="s">
        <v>1558</v>
      </c>
      <c r="C84" s="221"/>
      <c r="D84" s="221"/>
      <c r="E84" s="221"/>
      <c r="F84" s="221"/>
      <c r="G84" s="286">
        <v>165985</v>
      </c>
      <c r="H84" s="287">
        <f>+G84/$J$60</f>
        <v>0.98903030519704938</v>
      </c>
      <c r="I84" s="286">
        <v>9893116353.8798733</v>
      </c>
      <c r="J84" s="287">
        <f>+I84/$J$30</f>
        <v>0.99069227572959828</v>
      </c>
    </row>
    <row r="85" spans="2:10" s="220" customFormat="1" ht="15" customHeight="1" x14ac:dyDescent="0.5">
      <c r="B85" s="279" t="s">
        <v>1559</v>
      </c>
      <c r="C85" s="280"/>
      <c r="D85" s="280"/>
      <c r="E85" s="253"/>
      <c r="F85" s="253"/>
      <c r="G85" s="288" t="s">
        <v>1553</v>
      </c>
      <c r="H85" s="289" t="s">
        <v>933</v>
      </c>
      <c r="I85" s="289" t="s">
        <v>1554</v>
      </c>
      <c r="J85" s="289" t="s">
        <v>1555</v>
      </c>
    </row>
    <row r="86" spans="2:10" s="220" customFormat="1" ht="15" customHeight="1" x14ac:dyDescent="0.5">
      <c r="B86" s="344" t="s">
        <v>1560</v>
      </c>
      <c r="C86" s="344"/>
      <c r="D86" s="344"/>
      <c r="E86" s="253"/>
      <c r="F86" s="253"/>
      <c r="G86" s="283">
        <v>166439</v>
      </c>
      <c r="H86" s="260">
        <f>+G86/$J$60</f>
        <v>0.99173548794584865</v>
      </c>
      <c r="I86" s="283">
        <v>9851052692.1098824</v>
      </c>
      <c r="J86" s="260">
        <f>+I86/$J$30</f>
        <v>0.9864800393306915</v>
      </c>
    </row>
    <row r="87" spans="2:10" s="220" customFormat="1" ht="15" customHeight="1" x14ac:dyDescent="0.5">
      <c r="B87" s="344" t="s">
        <v>1561</v>
      </c>
      <c r="C87" s="344"/>
      <c r="D87" s="344"/>
      <c r="E87" s="253"/>
      <c r="F87" s="253"/>
      <c r="G87" s="283">
        <v>0</v>
      </c>
      <c r="H87" s="249">
        <f t="shared" ref="H87:H91" si="0">+G87/$J$60</f>
        <v>0</v>
      </c>
      <c r="I87" s="283">
        <v>0</v>
      </c>
      <c r="J87" s="249">
        <f t="shared" ref="J87:J91" si="1">+I87/$J$30</f>
        <v>0</v>
      </c>
    </row>
    <row r="88" spans="2:10" s="220" customFormat="1" ht="15" customHeight="1" x14ac:dyDescent="0.5">
      <c r="B88" s="344" t="s">
        <v>1562</v>
      </c>
      <c r="C88" s="344"/>
      <c r="D88" s="344"/>
      <c r="E88" s="253"/>
      <c r="F88" s="253"/>
      <c r="G88" s="283">
        <v>28</v>
      </c>
      <c r="H88" s="249">
        <f t="shared" si="0"/>
        <v>1.6683946468366045E-4</v>
      </c>
      <c r="I88" s="283">
        <v>289466.73000000004</v>
      </c>
      <c r="J88" s="249">
        <f t="shared" si="1"/>
        <v>2.8987069719364927E-5</v>
      </c>
    </row>
    <row r="89" spans="2:10" s="220" customFormat="1" ht="15" customHeight="1" x14ac:dyDescent="0.5">
      <c r="B89" s="344" t="s">
        <v>1563</v>
      </c>
      <c r="C89" s="344"/>
      <c r="D89" s="344"/>
      <c r="E89" s="253"/>
      <c r="F89" s="253"/>
      <c r="G89" s="283">
        <v>0</v>
      </c>
      <c r="H89" s="249">
        <f t="shared" si="0"/>
        <v>0</v>
      </c>
      <c r="I89" s="283">
        <v>0</v>
      </c>
      <c r="J89" s="249">
        <f t="shared" si="1"/>
        <v>0</v>
      </c>
    </row>
    <row r="90" spans="2:10" s="220" customFormat="1" ht="15" customHeight="1" x14ac:dyDescent="0.5">
      <c r="B90" s="344" t="s">
        <v>1564</v>
      </c>
      <c r="C90" s="344"/>
      <c r="D90" s="344"/>
      <c r="E90" s="253"/>
      <c r="F90" s="253"/>
      <c r="G90" s="283">
        <v>1357</v>
      </c>
      <c r="H90" s="249">
        <f t="shared" si="0"/>
        <v>8.0857554848474018E-3</v>
      </c>
      <c r="I90" s="283">
        <v>134701369.47999999</v>
      </c>
      <c r="J90" s="249">
        <f t="shared" si="1"/>
        <v>1.3488935285967731E-2</v>
      </c>
    </row>
    <row r="91" spans="2:10" s="220" customFormat="1" ht="15" customHeight="1" thickBot="1" x14ac:dyDescent="0.55000000000000004">
      <c r="B91" s="221" t="s">
        <v>97</v>
      </c>
      <c r="C91" s="221"/>
      <c r="D91" s="221"/>
      <c r="E91" s="221"/>
      <c r="F91" s="221"/>
      <c r="G91" s="286">
        <v>2</v>
      </c>
      <c r="H91" s="287">
        <f t="shared" si="0"/>
        <v>1.191710462026146E-5</v>
      </c>
      <c r="I91" s="286">
        <v>20354.73</v>
      </c>
      <c r="J91" s="287">
        <f t="shared" si="1"/>
        <v>2.0383136176957149E-6</v>
      </c>
    </row>
    <row r="92" spans="2:10" s="220" customFormat="1" ht="15" customHeight="1" x14ac:dyDescent="0.5">
      <c r="B92" s="218"/>
      <c r="C92" s="218"/>
      <c r="D92" s="218"/>
      <c r="E92" s="218"/>
      <c r="F92" s="218"/>
      <c r="G92" s="283"/>
      <c r="H92" s="249"/>
      <c r="I92" s="283"/>
      <c r="J92" s="249"/>
    </row>
    <row r="93" spans="2:10" s="220" customFormat="1" ht="15" customHeight="1" x14ac:dyDescent="0.5">
      <c r="B93" s="256" t="s">
        <v>1565</v>
      </c>
      <c r="C93" s="256"/>
      <c r="D93" s="256"/>
      <c r="E93" s="256"/>
      <c r="F93" s="256"/>
      <c r="G93" s="256"/>
      <c r="H93" s="256"/>
      <c r="I93" s="256"/>
      <c r="J93" s="256"/>
    </row>
    <row r="94" spans="2:10" s="220" customFormat="1" ht="15" customHeight="1" x14ac:dyDescent="0.5">
      <c r="B94" s="228" t="s">
        <v>1566</v>
      </c>
      <c r="C94" s="290"/>
      <c r="D94" s="290"/>
      <c r="E94" s="290"/>
      <c r="F94" s="291"/>
      <c r="G94" s="348" t="s">
        <v>1553</v>
      </c>
      <c r="H94" s="293" t="s">
        <v>933</v>
      </c>
      <c r="I94" s="293" t="s">
        <v>1554</v>
      </c>
      <c r="J94" s="293" t="s">
        <v>1555</v>
      </c>
    </row>
    <row r="95" spans="2:10" s="220" customFormat="1" ht="15" customHeight="1" x14ac:dyDescent="0.5">
      <c r="B95" s="218" t="s">
        <v>1567</v>
      </c>
      <c r="C95" s="218"/>
      <c r="D95" s="218"/>
      <c r="E95" s="218"/>
      <c r="F95" s="294"/>
      <c r="G95" s="283">
        <v>6951</v>
      </c>
      <c r="H95" s="260">
        <f>+G95/$J$60</f>
        <v>4.1417897107718711E-2</v>
      </c>
      <c r="I95" s="283">
        <v>889957487.33000088</v>
      </c>
      <c r="J95" s="260">
        <f>+I95/$J$30</f>
        <v>8.9119947333863067E-2</v>
      </c>
    </row>
    <row r="96" spans="2:10" s="220" customFormat="1" ht="15" customHeight="1" x14ac:dyDescent="0.5">
      <c r="B96" s="218" t="s">
        <v>1568</v>
      </c>
      <c r="C96" s="218"/>
      <c r="D96" s="218"/>
      <c r="E96" s="218"/>
      <c r="F96" s="294"/>
      <c r="G96" s="283">
        <v>6916</v>
      </c>
      <c r="H96" s="249">
        <f t="shared" ref="H96:H107" si="2">+G96/$J$60</f>
        <v>4.1209347776864136E-2</v>
      </c>
      <c r="I96" s="283">
        <v>846792423.37999976</v>
      </c>
      <c r="J96" s="249">
        <f t="shared" ref="J96:J107" si="3">+I96/$J$30</f>
        <v>8.4797417010051668E-2</v>
      </c>
    </row>
    <row r="97" spans="2:10" s="220" customFormat="1" ht="15" customHeight="1" x14ac:dyDescent="0.5">
      <c r="B97" s="218" t="s">
        <v>1569</v>
      </c>
      <c r="C97" s="218"/>
      <c r="D97" s="218"/>
      <c r="E97" s="218"/>
      <c r="F97" s="294"/>
      <c r="G97" s="283">
        <v>7921</v>
      </c>
      <c r="H97" s="249">
        <f t="shared" si="2"/>
        <v>4.7197692848545518E-2</v>
      </c>
      <c r="I97" s="283">
        <v>826691571.34000158</v>
      </c>
      <c r="J97" s="249">
        <f t="shared" si="3"/>
        <v>8.2784526618461349E-2</v>
      </c>
    </row>
    <row r="98" spans="2:10" s="220" customFormat="1" ht="15" customHeight="1" x14ac:dyDescent="0.5">
      <c r="B98" s="218" t="s">
        <v>1570</v>
      </c>
      <c r="C98" s="218"/>
      <c r="D98" s="218"/>
      <c r="E98" s="218"/>
      <c r="F98" s="294"/>
      <c r="G98" s="283">
        <v>9576</v>
      </c>
      <c r="H98" s="249">
        <f t="shared" si="2"/>
        <v>5.7059096921811873E-2</v>
      </c>
      <c r="I98" s="283">
        <v>906514073.26999903</v>
      </c>
      <c r="J98" s="249">
        <f t="shared" si="3"/>
        <v>9.077791649307311E-2</v>
      </c>
    </row>
    <row r="99" spans="2:10" s="220" customFormat="1" ht="15" customHeight="1" x14ac:dyDescent="0.5">
      <c r="B99" s="218" t="s">
        <v>1571</v>
      </c>
      <c r="C99" s="218"/>
      <c r="D99" s="218"/>
      <c r="E99" s="218"/>
      <c r="F99" s="294"/>
      <c r="G99" s="283">
        <v>9956</v>
      </c>
      <c r="H99" s="249">
        <f t="shared" si="2"/>
        <v>5.9323346799661551E-2</v>
      </c>
      <c r="I99" s="283">
        <v>927303375.22999811</v>
      </c>
      <c r="J99" s="249">
        <f t="shared" si="3"/>
        <v>9.2859747953743646E-2</v>
      </c>
    </row>
    <row r="100" spans="2:10" s="220" customFormat="1" ht="15" customHeight="1" x14ac:dyDescent="0.5">
      <c r="B100" s="218" t="s">
        <v>1572</v>
      </c>
      <c r="C100" s="218"/>
      <c r="D100" s="218"/>
      <c r="E100" s="218"/>
      <c r="F100" s="294"/>
      <c r="G100" s="283">
        <v>7174</v>
      </c>
      <c r="H100" s="249">
        <f t="shared" si="2"/>
        <v>4.2746654272877861E-2</v>
      </c>
      <c r="I100" s="283">
        <v>652360482.74999905</v>
      </c>
      <c r="J100" s="249">
        <f t="shared" si="3"/>
        <v>6.5327088870050037E-2</v>
      </c>
    </row>
    <row r="101" spans="2:10" s="220" customFormat="1" ht="15" customHeight="1" x14ac:dyDescent="0.5">
      <c r="B101" s="218" t="s">
        <v>1573</v>
      </c>
      <c r="C101" s="218"/>
      <c r="D101" s="218"/>
      <c r="E101" s="218"/>
      <c r="F101" s="294"/>
      <c r="G101" s="283">
        <v>5136</v>
      </c>
      <c r="H101" s="249">
        <f t="shared" si="2"/>
        <v>3.0603124664831432E-2</v>
      </c>
      <c r="I101" s="283">
        <v>412707162.21999937</v>
      </c>
      <c r="J101" s="249">
        <f t="shared" si="3"/>
        <v>4.13283118407161E-2</v>
      </c>
    </row>
    <row r="102" spans="2:10" s="220" customFormat="1" ht="15" customHeight="1" x14ac:dyDescent="0.5">
      <c r="B102" s="218" t="s">
        <v>1574</v>
      </c>
      <c r="C102" s="218"/>
      <c r="D102" s="218"/>
      <c r="E102" s="218"/>
      <c r="F102" s="294"/>
      <c r="G102" s="283">
        <v>3515</v>
      </c>
      <c r="H102" s="249">
        <f t="shared" si="2"/>
        <v>2.094431137010952E-2</v>
      </c>
      <c r="I102" s="283">
        <v>261961307.76000044</v>
      </c>
      <c r="J102" s="249">
        <f t="shared" si="3"/>
        <v>2.6232688958123595E-2</v>
      </c>
    </row>
    <row r="103" spans="2:10" s="220" customFormat="1" ht="15" customHeight="1" x14ac:dyDescent="0.5">
      <c r="B103" s="218" t="s">
        <v>1575</v>
      </c>
      <c r="C103" s="218"/>
      <c r="D103" s="218"/>
      <c r="E103" s="218"/>
      <c r="F103" s="294"/>
      <c r="G103" s="283">
        <v>1813</v>
      </c>
      <c r="H103" s="249">
        <f t="shared" si="2"/>
        <v>1.0802855338267015E-2</v>
      </c>
      <c r="I103" s="283">
        <v>116668381.57999985</v>
      </c>
      <c r="J103" s="249">
        <f t="shared" si="3"/>
        <v>1.1683119890513587E-2</v>
      </c>
    </row>
    <row r="104" spans="2:10" s="220" customFormat="1" ht="15" customHeight="1" x14ac:dyDescent="0.5">
      <c r="B104" s="218" t="s">
        <v>1576</v>
      </c>
      <c r="C104" s="218"/>
      <c r="D104" s="218"/>
      <c r="E104" s="218"/>
      <c r="F104" s="294"/>
      <c r="G104" s="283">
        <v>1823</v>
      </c>
      <c r="H104" s="249">
        <f t="shared" si="2"/>
        <v>1.0862440861368321E-2</v>
      </c>
      <c r="I104" s="283">
        <v>104102853.60000005</v>
      </c>
      <c r="J104" s="249">
        <f t="shared" si="3"/>
        <v>1.0424813502014692E-2</v>
      </c>
    </row>
    <row r="105" spans="2:10" s="220" customFormat="1" ht="15" customHeight="1" x14ac:dyDescent="0.5">
      <c r="B105" s="218" t="s">
        <v>1577</v>
      </c>
      <c r="C105" s="218"/>
      <c r="D105" s="218"/>
      <c r="E105" s="218"/>
      <c r="F105" s="294"/>
      <c r="G105" s="283">
        <v>2025</v>
      </c>
      <c r="H105" s="249">
        <f t="shared" si="2"/>
        <v>1.2066068428014729E-2</v>
      </c>
      <c r="I105" s="283">
        <v>106595098.76999977</v>
      </c>
      <c r="J105" s="249">
        <f t="shared" si="3"/>
        <v>1.0674385825924013E-2</v>
      </c>
    </row>
    <row r="106" spans="2:10" s="220" customFormat="1" ht="15" customHeight="1" x14ac:dyDescent="0.5">
      <c r="B106" s="218" t="s">
        <v>1578</v>
      </c>
      <c r="C106" s="218"/>
      <c r="D106" s="218"/>
      <c r="E106" s="218"/>
      <c r="F106" s="294"/>
      <c r="G106" s="283">
        <v>4504</v>
      </c>
      <c r="H106" s="249">
        <f t="shared" si="2"/>
        <v>2.683731960482881E-2</v>
      </c>
      <c r="I106" s="283">
        <v>256190489.34000006</v>
      </c>
      <c r="J106" s="249">
        <f t="shared" si="3"/>
        <v>2.5654801765773904E-2</v>
      </c>
    </row>
    <row r="107" spans="2:10" s="220" customFormat="1" ht="15" customHeight="1" thickBot="1" x14ac:dyDescent="0.55000000000000004">
      <c r="B107" s="221" t="s">
        <v>1579</v>
      </c>
      <c r="C107" s="221"/>
      <c r="D107" s="221"/>
      <c r="E107" s="221"/>
      <c r="F107" s="295"/>
      <c r="G107" s="286">
        <v>100516</v>
      </c>
      <c r="H107" s="287">
        <f t="shared" si="2"/>
        <v>0.59892984400510052</v>
      </c>
      <c r="I107" s="283">
        <v>3678219176.4799981</v>
      </c>
      <c r="J107" s="249">
        <f t="shared" si="3"/>
        <v>0.3683352339376989</v>
      </c>
    </row>
    <row r="108" spans="2:10" s="220" customFormat="1" ht="15" customHeight="1" x14ac:dyDescent="0.5">
      <c r="B108" s="228" t="s">
        <v>1580</v>
      </c>
      <c r="C108" s="296"/>
      <c r="D108" s="296"/>
      <c r="E108" s="296"/>
      <c r="G108" s="288" t="s">
        <v>1553</v>
      </c>
      <c r="H108" s="217" t="s">
        <v>933</v>
      </c>
      <c r="I108" s="354" t="s">
        <v>1554</v>
      </c>
      <c r="J108" s="354" t="s">
        <v>1555</v>
      </c>
    </row>
    <row r="109" spans="2:10" s="220" customFormat="1" ht="15" customHeight="1" x14ac:dyDescent="0.5">
      <c r="B109" s="218" t="s">
        <v>1581</v>
      </c>
      <c r="C109" s="218"/>
      <c r="D109" s="218"/>
      <c r="E109" s="218"/>
      <c r="F109" s="297"/>
      <c r="G109" s="283">
        <v>11425</v>
      </c>
      <c r="H109" s="260">
        <f>+G109/$J$60</f>
        <v>6.8076460143243603E-2</v>
      </c>
      <c r="I109" s="283">
        <v>93194441.029999554</v>
      </c>
      <c r="J109" s="260">
        <f>+I109/$J$30</f>
        <v>9.3324499143436612E-3</v>
      </c>
    </row>
    <row r="110" spans="2:10" s="220" customFormat="1" ht="15" customHeight="1" x14ac:dyDescent="0.5">
      <c r="B110" s="218" t="s">
        <v>1582</v>
      </c>
      <c r="C110" s="218"/>
      <c r="D110" s="218"/>
      <c r="E110" s="218"/>
      <c r="F110" s="297"/>
      <c r="G110" s="283">
        <v>11111</v>
      </c>
      <c r="H110" s="249">
        <f t="shared" ref="H110:H123" si="4">+G110/$J$60</f>
        <v>6.6205474717862547E-2</v>
      </c>
      <c r="I110" s="283">
        <v>222150888.53999889</v>
      </c>
      <c r="J110" s="249">
        <f t="shared" ref="J110:J123" si="5">+I110/$J$30</f>
        <v>2.224609126695774E-2</v>
      </c>
    </row>
    <row r="111" spans="2:10" s="220" customFormat="1" ht="15" customHeight="1" x14ac:dyDescent="0.5">
      <c r="B111" s="218" t="s">
        <v>1583</v>
      </c>
      <c r="C111" s="218"/>
      <c r="D111" s="218"/>
      <c r="E111" s="218"/>
      <c r="F111" s="297"/>
      <c r="G111" s="283">
        <v>12582</v>
      </c>
      <c r="H111" s="249">
        <f t="shared" si="4"/>
        <v>7.4970505166064849E-2</v>
      </c>
      <c r="I111" s="283">
        <v>316544320.88000023</v>
      </c>
      <c r="J111" s="249">
        <f t="shared" si="5"/>
        <v>3.1698607638320261E-2</v>
      </c>
    </row>
    <row r="112" spans="2:10" s="220" customFormat="1" ht="15" customHeight="1" x14ac:dyDescent="0.5">
      <c r="B112" s="218" t="s">
        <v>1584</v>
      </c>
      <c r="C112" s="218"/>
      <c r="D112" s="218"/>
      <c r="E112" s="218"/>
      <c r="F112" s="297"/>
      <c r="G112" s="283">
        <v>9946</v>
      </c>
      <c r="H112" s="249">
        <f t="shared" si="4"/>
        <v>5.9263761276560245E-2</v>
      </c>
      <c r="I112" s="283">
        <v>309047355.41000026</v>
      </c>
      <c r="J112" s="249">
        <f t="shared" si="5"/>
        <v>3.0947864847386874E-2</v>
      </c>
    </row>
    <row r="113" spans="2:10" s="220" customFormat="1" ht="15" customHeight="1" x14ac:dyDescent="0.5">
      <c r="B113" s="218" t="s">
        <v>1585</v>
      </c>
      <c r="C113" s="218"/>
      <c r="D113" s="218"/>
      <c r="E113" s="218"/>
      <c r="F113" s="297"/>
      <c r="G113" s="283">
        <v>6455</v>
      </c>
      <c r="H113" s="249">
        <f t="shared" si="4"/>
        <v>3.8462455161893866E-2</v>
      </c>
      <c r="I113" s="283">
        <v>254793693.29000017</v>
      </c>
      <c r="J113" s="249">
        <f t="shared" si="5"/>
        <v>2.5514927229985003E-2</v>
      </c>
    </row>
    <row r="114" spans="2:10" s="220" customFormat="1" ht="15" customHeight="1" x14ac:dyDescent="0.5">
      <c r="B114" s="218" t="s">
        <v>1586</v>
      </c>
      <c r="C114" s="218"/>
      <c r="D114" s="218"/>
      <c r="E114" s="218"/>
      <c r="F114" s="297"/>
      <c r="G114" s="283">
        <v>7251</v>
      </c>
      <c r="H114" s="249">
        <f t="shared" si="4"/>
        <v>4.3205462800757925E-2</v>
      </c>
      <c r="I114" s="283">
        <v>321404098.95000041</v>
      </c>
      <c r="J114" s="249">
        <f t="shared" si="5"/>
        <v>3.2185263654836337E-2</v>
      </c>
    </row>
    <row r="115" spans="2:10" s="220" customFormat="1" ht="15" customHeight="1" x14ac:dyDescent="0.5">
      <c r="B115" s="218" t="s">
        <v>1587</v>
      </c>
      <c r="C115" s="218"/>
      <c r="D115" s="218"/>
      <c r="E115" s="218"/>
      <c r="F115" s="297"/>
      <c r="G115" s="283">
        <v>7998</v>
      </c>
      <c r="H115" s="249">
        <f t="shared" si="4"/>
        <v>4.7656501376425582E-2</v>
      </c>
      <c r="I115" s="283">
        <v>394518671.77999926</v>
      </c>
      <c r="J115" s="249">
        <f t="shared" si="5"/>
        <v>3.9506924490002995E-2</v>
      </c>
    </row>
    <row r="116" spans="2:10" s="220" customFormat="1" ht="15" customHeight="1" x14ac:dyDescent="0.5">
      <c r="B116" s="218" t="s">
        <v>1588</v>
      </c>
      <c r="C116" s="218"/>
      <c r="D116" s="218"/>
      <c r="E116" s="218"/>
      <c r="F116" s="297"/>
      <c r="G116" s="283">
        <v>7912</v>
      </c>
      <c r="H116" s="249">
        <f t="shared" si="4"/>
        <v>4.714406587775434E-2</v>
      </c>
      <c r="I116" s="283">
        <v>426464995.46999973</v>
      </c>
      <c r="J116" s="249">
        <f t="shared" si="5"/>
        <v>4.2706015149159032E-2</v>
      </c>
    </row>
    <row r="117" spans="2:10" s="220" customFormat="1" ht="15" customHeight="1" x14ac:dyDescent="0.5">
      <c r="B117" s="218" t="s">
        <v>1589</v>
      </c>
      <c r="C117" s="218"/>
      <c r="D117" s="218"/>
      <c r="E117" s="218"/>
      <c r="F117" s="297"/>
      <c r="G117" s="283">
        <v>10408</v>
      </c>
      <c r="H117" s="249">
        <f t="shared" si="4"/>
        <v>6.2016612443840644E-2</v>
      </c>
      <c r="I117" s="283">
        <v>560547986.12999868</v>
      </c>
      <c r="J117" s="249">
        <f t="shared" si="5"/>
        <v>5.6133026254864847E-2</v>
      </c>
    </row>
    <row r="118" spans="2:10" s="220" customFormat="1" ht="15" customHeight="1" x14ac:dyDescent="0.5">
      <c r="B118" s="218" t="s">
        <v>1590</v>
      </c>
      <c r="C118" s="218"/>
      <c r="D118" s="218"/>
      <c r="E118" s="218"/>
      <c r="F118" s="297"/>
      <c r="G118" s="283">
        <v>12550</v>
      </c>
      <c r="H118" s="249">
        <f t="shared" si="4"/>
        <v>7.4779831492140666E-2</v>
      </c>
      <c r="I118" s="283">
        <v>766311586.53000033</v>
      </c>
      <c r="J118" s="249">
        <f t="shared" si="5"/>
        <v>7.6738101769078138E-2</v>
      </c>
    </row>
    <row r="119" spans="2:10" s="220" customFormat="1" ht="15" customHeight="1" x14ac:dyDescent="0.5">
      <c r="B119" s="218" t="s">
        <v>1591</v>
      </c>
      <c r="C119" s="218"/>
      <c r="D119" s="218"/>
      <c r="E119" s="218"/>
      <c r="F119" s="297"/>
      <c r="G119" s="283">
        <v>11994</v>
      </c>
      <c r="H119" s="249">
        <f t="shared" si="4"/>
        <v>7.1466876407707977E-2</v>
      </c>
      <c r="I119" s="283">
        <v>822284716.99000037</v>
      </c>
      <c r="J119" s="249">
        <f t="shared" si="5"/>
        <v>8.234322618201198E-2</v>
      </c>
    </row>
    <row r="120" spans="2:10" s="220" customFormat="1" ht="15" customHeight="1" x14ac:dyDescent="0.5">
      <c r="B120" s="218" t="s">
        <v>1592</v>
      </c>
      <c r="C120" s="218"/>
      <c r="D120" s="218"/>
      <c r="E120" s="218"/>
      <c r="F120" s="297"/>
      <c r="G120" s="283">
        <v>10183</v>
      </c>
      <c r="H120" s="249">
        <f t="shared" si="4"/>
        <v>6.0675938174061229E-2</v>
      </c>
      <c r="I120" s="283">
        <v>803690568.05999887</v>
      </c>
      <c r="J120" s="249">
        <f t="shared" si="5"/>
        <v>8.0481216370362096E-2</v>
      </c>
    </row>
    <row r="121" spans="2:10" s="220" customFormat="1" ht="15" customHeight="1" x14ac:dyDescent="0.5">
      <c r="B121" s="218" t="s">
        <v>1593</v>
      </c>
      <c r="C121" s="218"/>
      <c r="D121" s="218"/>
      <c r="E121" s="218"/>
      <c r="F121" s="297"/>
      <c r="G121" s="283">
        <v>9255</v>
      </c>
      <c r="H121" s="249">
        <f t="shared" si="4"/>
        <v>5.5146401630259911E-2</v>
      </c>
      <c r="I121" s="283">
        <v>814629801.39000154</v>
      </c>
      <c r="J121" s="249">
        <f t="shared" si="5"/>
        <v>8.1576666335244727E-2</v>
      </c>
    </row>
    <row r="122" spans="2:10" s="220" customFormat="1" ht="15" customHeight="1" x14ac:dyDescent="0.5">
      <c r="B122" s="218" t="s">
        <v>1594</v>
      </c>
      <c r="C122" s="218"/>
      <c r="D122" s="218"/>
      <c r="E122" s="218"/>
      <c r="F122" s="297"/>
      <c r="G122" s="283">
        <v>37082</v>
      </c>
      <c r="H122" s="249">
        <f t="shared" si="4"/>
        <v>0.22095503676426775</v>
      </c>
      <c r="I122" s="283">
        <v>3728647849.4600043</v>
      </c>
      <c r="J122" s="249">
        <f t="shared" si="5"/>
        <v>0.37338513884223318</v>
      </c>
    </row>
    <row r="123" spans="2:10" s="220" customFormat="1" ht="15" customHeight="1" thickBot="1" x14ac:dyDescent="0.55000000000000004">
      <c r="B123" s="221" t="s">
        <v>1595</v>
      </c>
      <c r="C123" s="221"/>
      <c r="D123" s="221"/>
      <c r="E123" s="221"/>
      <c r="F123" s="298"/>
      <c r="G123" s="286">
        <v>1674</v>
      </c>
      <c r="H123" s="287">
        <f t="shared" si="4"/>
        <v>9.9746165671588428E-3</v>
      </c>
      <c r="I123" s="286">
        <v>151832909.14000002</v>
      </c>
      <c r="J123" s="287">
        <f t="shared" si="5"/>
        <v>1.5204480055221476E-2</v>
      </c>
    </row>
    <row r="124" spans="2:10" s="220" customFormat="1" ht="15" customHeight="1" x14ac:dyDescent="0.5">
      <c r="B124" s="228" t="s">
        <v>1596</v>
      </c>
      <c r="C124" s="290"/>
      <c r="D124" s="290"/>
      <c r="E124" s="290"/>
      <c r="F124" s="290"/>
      <c r="G124" s="288" t="s">
        <v>1553</v>
      </c>
      <c r="H124" s="217" t="s">
        <v>933</v>
      </c>
      <c r="I124" s="217" t="s">
        <v>1554</v>
      </c>
      <c r="J124" s="217" t="s">
        <v>1555</v>
      </c>
    </row>
    <row r="125" spans="2:10" ht="15" customHeight="1" x14ac:dyDescent="0.5">
      <c r="B125" s="218" t="s">
        <v>1597</v>
      </c>
      <c r="C125" s="218"/>
      <c r="D125" s="218"/>
      <c r="E125" s="218"/>
      <c r="F125" s="299"/>
      <c r="G125" s="283">
        <v>66443</v>
      </c>
      <c r="H125" s="260">
        <f>+G125/$J$60</f>
        <v>0.39590409114201613</v>
      </c>
      <c r="I125" s="283">
        <v>2066039300.5299964</v>
      </c>
      <c r="J125" s="260">
        <f>+I125/$J$30</f>
        <v>0.20689225752268989</v>
      </c>
    </row>
    <row r="126" spans="2:10" s="220" customFormat="1" ht="15" customHeight="1" x14ac:dyDescent="0.5">
      <c r="B126" s="218" t="s">
        <v>1598</v>
      </c>
      <c r="C126" s="218"/>
      <c r="D126" s="218"/>
      <c r="E126" s="218"/>
      <c r="F126" s="299"/>
      <c r="G126" s="283">
        <v>23632</v>
      </c>
      <c r="H126" s="249">
        <f t="shared" ref="H126:H129" si="6">+G126/$J$60</f>
        <v>0.14081250819300942</v>
      </c>
      <c r="I126" s="283">
        <v>1435354820.169992</v>
      </c>
      <c r="J126" s="249">
        <f t="shared" ref="J126:J129" si="7">+I126/$J$30</f>
        <v>0.14373579390037003</v>
      </c>
    </row>
    <row r="127" spans="2:10" s="220" customFormat="1" ht="15" customHeight="1" x14ac:dyDescent="0.5">
      <c r="B127" s="218" t="s">
        <v>1599</v>
      </c>
      <c r="C127" s="218"/>
      <c r="D127" s="218"/>
      <c r="E127" s="218"/>
      <c r="F127" s="299"/>
      <c r="G127" s="283">
        <v>29912</v>
      </c>
      <c r="H127" s="249">
        <f t="shared" si="6"/>
        <v>0.17823221670063041</v>
      </c>
      <c r="I127" s="283">
        <v>2078180693.3500128</v>
      </c>
      <c r="J127" s="249">
        <f t="shared" si="7"/>
        <v>0.20810809120473001</v>
      </c>
    </row>
    <row r="128" spans="2:10" s="220" customFormat="1" ht="15" customHeight="1" x14ac:dyDescent="0.5">
      <c r="B128" s="218" t="s">
        <v>1600</v>
      </c>
      <c r="C128" s="218"/>
      <c r="D128" s="218"/>
      <c r="E128" s="218"/>
      <c r="F128" s="299"/>
      <c r="G128" s="283">
        <v>30647</v>
      </c>
      <c r="H128" s="249">
        <f t="shared" si="6"/>
        <v>0.18261175264857651</v>
      </c>
      <c r="I128" s="283">
        <v>2526252522.7999935</v>
      </c>
      <c r="J128" s="249">
        <f t="shared" si="7"/>
        <v>0.25297780510777501</v>
      </c>
    </row>
    <row r="129" spans="2:10" s="220" customFormat="1" ht="15" customHeight="1" x14ac:dyDescent="0.5">
      <c r="B129" s="218" t="s">
        <v>1601</v>
      </c>
      <c r="C129" s="218"/>
      <c r="D129" s="218"/>
      <c r="E129" s="218"/>
      <c r="F129" s="299"/>
      <c r="G129" s="283">
        <v>17192</v>
      </c>
      <c r="H129" s="249">
        <f t="shared" si="6"/>
        <v>0.10243943131576752</v>
      </c>
      <c r="I129" s="283">
        <v>1880236546.2000079</v>
      </c>
      <c r="J129" s="249">
        <f t="shared" si="7"/>
        <v>0.18828605226444342</v>
      </c>
    </row>
    <row r="130" spans="2:10" s="220" customFormat="1" ht="15" customHeight="1" thickBot="1" x14ac:dyDescent="0.55000000000000004">
      <c r="B130" s="221" t="s">
        <v>1602</v>
      </c>
      <c r="C130" s="221"/>
      <c r="D130" s="221"/>
      <c r="E130" s="221"/>
      <c r="F130" s="298"/>
      <c r="G130" s="286">
        <v>0</v>
      </c>
      <c r="H130" s="287">
        <v>0</v>
      </c>
      <c r="I130" s="286">
        <v>0</v>
      </c>
      <c r="J130" s="287">
        <v>0</v>
      </c>
    </row>
    <row r="131" spans="2:10" s="220" customFormat="1" ht="15" customHeight="1" x14ac:dyDescent="0.5">
      <c r="B131" s="228" t="s">
        <v>1603</v>
      </c>
      <c r="C131" s="290"/>
      <c r="D131" s="290"/>
      <c r="E131" s="290"/>
      <c r="F131" s="290"/>
      <c r="G131" s="288" t="s">
        <v>1553</v>
      </c>
      <c r="H131" s="217" t="s">
        <v>933</v>
      </c>
      <c r="I131" s="217" t="s">
        <v>1554</v>
      </c>
      <c r="J131" s="217" t="s">
        <v>1555</v>
      </c>
    </row>
    <row r="132" spans="2:10" s="220" customFormat="1" ht="15" customHeight="1" x14ac:dyDescent="0.5">
      <c r="B132" s="218" t="s">
        <v>1604</v>
      </c>
      <c r="C132" s="218"/>
      <c r="D132" s="218"/>
      <c r="E132" s="218"/>
      <c r="F132" s="218"/>
      <c r="G132" s="283">
        <v>155976</v>
      </c>
      <c r="H132" s="260">
        <f>+G132/$J$60</f>
        <v>0.92939115512495085</v>
      </c>
      <c r="I132" s="283">
        <v>9251883265.2399807</v>
      </c>
      <c r="J132" s="260">
        <f>+I132/$J$30</f>
        <v>0.92647947916134232</v>
      </c>
    </row>
    <row r="133" spans="2:10" s="220" customFormat="1" ht="15" customHeight="1" x14ac:dyDescent="0.5">
      <c r="B133" s="218" t="s">
        <v>1605</v>
      </c>
      <c r="C133" s="218"/>
      <c r="D133" s="218"/>
      <c r="E133" s="218"/>
      <c r="F133" s="218"/>
      <c r="G133" s="283">
        <v>10259</v>
      </c>
      <c r="H133" s="249">
        <f t="shared" ref="H133:H135" si="8">+G133/$J$60</f>
        <v>6.1128788149631165E-2</v>
      </c>
      <c r="I133" s="283">
        <v>710910796.47999954</v>
      </c>
      <c r="J133" s="249">
        <f t="shared" ref="J133:J135" si="9">+I133/$J$30</f>
        <v>7.119029127048554E-2</v>
      </c>
    </row>
    <row r="134" spans="2:10" s="220" customFormat="1" ht="15" customHeight="1" x14ac:dyDescent="0.5">
      <c r="B134" s="218" t="s">
        <v>1606</v>
      </c>
      <c r="C134" s="218"/>
      <c r="D134" s="218"/>
      <c r="E134" s="218"/>
      <c r="F134" s="218"/>
      <c r="G134" s="283">
        <v>4</v>
      </c>
      <c r="H134" s="249">
        <f t="shared" si="8"/>
        <v>2.3834209240522921E-5</v>
      </c>
      <c r="I134" s="283">
        <v>50689.71</v>
      </c>
      <c r="J134" s="249">
        <f t="shared" si="9"/>
        <v>5.0760450357261759E-6</v>
      </c>
    </row>
    <row r="135" spans="2:10" s="220" customFormat="1" ht="15" customHeight="1" thickBot="1" x14ac:dyDescent="0.55000000000000004">
      <c r="B135" s="221" t="s">
        <v>97</v>
      </c>
      <c r="C135" s="221"/>
      <c r="D135" s="221"/>
      <c r="E135" s="221"/>
      <c r="F135" s="298"/>
      <c r="G135" s="283">
        <v>1587</v>
      </c>
      <c r="H135" s="287">
        <f t="shared" si="8"/>
        <v>9.4562225161774691E-3</v>
      </c>
      <c r="I135" s="286">
        <v>23219131.61999999</v>
      </c>
      <c r="J135" s="287">
        <f t="shared" si="9"/>
        <v>2.3251535231425396E-3</v>
      </c>
    </row>
    <row r="136" spans="2:10" s="220" customFormat="1" ht="15" customHeight="1" x14ac:dyDescent="0.5">
      <c r="B136" s="228" t="s">
        <v>1607</v>
      </c>
      <c r="C136" s="290"/>
      <c r="D136" s="290"/>
      <c r="E136" s="290"/>
      <c r="F136" s="290"/>
      <c r="G136" s="288" t="s">
        <v>1553</v>
      </c>
      <c r="H136" s="217" t="s">
        <v>933</v>
      </c>
      <c r="I136" s="217" t="s">
        <v>1554</v>
      </c>
      <c r="J136" s="217" t="s">
        <v>1555</v>
      </c>
    </row>
    <row r="137" spans="2:10" s="220" customFormat="1" ht="15" customHeight="1" x14ac:dyDescent="0.5">
      <c r="B137" s="228" t="s">
        <v>436</v>
      </c>
      <c r="C137" s="228"/>
      <c r="D137" s="344"/>
      <c r="E137" s="387"/>
      <c r="F137" s="388"/>
      <c r="G137" s="300"/>
      <c r="H137" s="301"/>
      <c r="I137" s="302"/>
      <c r="J137" s="249"/>
    </row>
    <row r="138" spans="2:10" s="220" customFormat="1" ht="15" customHeight="1" x14ac:dyDescent="0.5">
      <c r="B138" s="344" t="s">
        <v>1608</v>
      </c>
      <c r="C138" s="344"/>
      <c r="D138" s="344"/>
      <c r="E138" s="389"/>
      <c r="F138" s="390"/>
      <c r="G138" s="283">
        <v>102584</v>
      </c>
      <c r="H138" s="260">
        <f>+G138/$J$60</f>
        <v>0.61125213018245084</v>
      </c>
      <c r="I138" s="283">
        <v>5661261016.2300177</v>
      </c>
      <c r="J138" s="260">
        <f>+I138/$J$30</f>
        <v>0.56691616261731437</v>
      </c>
    </row>
    <row r="139" spans="2:10" s="220" customFormat="1" ht="15" customHeight="1" x14ac:dyDescent="0.5">
      <c r="B139" s="344" t="s">
        <v>1609</v>
      </c>
      <c r="C139" s="344"/>
      <c r="D139" s="344"/>
      <c r="E139" s="389"/>
      <c r="F139" s="390"/>
      <c r="G139" s="283">
        <v>64801</v>
      </c>
      <c r="H139" s="249">
        <f t="shared" ref="H139:H140" si="10">+G139/$J$60</f>
        <v>0.38612014824878149</v>
      </c>
      <c r="I139" s="283">
        <v>4297056351.8400278</v>
      </c>
      <c r="J139" s="249">
        <f t="shared" ref="J139:J140" si="11">+I139/$J$30</f>
        <v>0.43030531370160147</v>
      </c>
    </row>
    <row r="140" spans="2:10" s="220" customFormat="1" ht="15" customHeight="1" x14ac:dyDescent="0.5">
      <c r="B140" s="344" t="s">
        <v>97</v>
      </c>
      <c r="C140" s="344"/>
      <c r="D140" s="344"/>
      <c r="E140" s="389"/>
      <c r="F140" s="390"/>
      <c r="G140" s="283">
        <v>441</v>
      </c>
      <c r="H140" s="249">
        <f t="shared" si="10"/>
        <v>2.6277215687676523E-3</v>
      </c>
      <c r="I140" s="283">
        <v>27746514.979999993</v>
      </c>
      <c r="J140" s="249">
        <f t="shared" si="11"/>
        <v>2.7785236810968328E-3</v>
      </c>
    </row>
    <row r="141" spans="2:10" s="220" customFormat="1" ht="15" customHeight="1" thickBot="1" x14ac:dyDescent="0.55000000000000004">
      <c r="B141" s="303" t="s">
        <v>438</v>
      </c>
      <c r="C141" s="221"/>
      <c r="D141" s="221"/>
      <c r="E141" s="221"/>
      <c r="F141" s="298"/>
      <c r="G141" s="304"/>
      <c r="H141" s="287"/>
      <c r="I141" s="304"/>
      <c r="J141" s="287"/>
    </row>
    <row r="142" spans="2:10" s="220" customFormat="1" ht="15" customHeight="1" x14ac:dyDescent="0.5">
      <c r="B142" s="228" t="s">
        <v>1610</v>
      </c>
      <c r="C142" s="290"/>
      <c r="D142" s="290"/>
      <c r="E142" s="290"/>
      <c r="F142" s="290"/>
      <c r="G142" s="288" t="s">
        <v>1553</v>
      </c>
      <c r="H142" s="217" t="s">
        <v>933</v>
      </c>
      <c r="I142" s="217" t="s">
        <v>1554</v>
      </c>
      <c r="J142" s="217" t="s">
        <v>1555</v>
      </c>
    </row>
    <row r="143" spans="2:10" s="220" customFormat="1" ht="15" customHeight="1" x14ac:dyDescent="0.5">
      <c r="B143" s="218" t="s">
        <v>1425</v>
      </c>
      <c r="C143" s="218"/>
      <c r="D143" s="218"/>
      <c r="E143" s="218"/>
      <c r="F143" s="299"/>
      <c r="G143" s="283">
        <v>54843</v>
      </c>
      <c r="H143" s="260">
        <f>+G143/$J$60</f>
        <v>0.32678488434449965</v>
      </c>
      <c r="I143" s="283">
        <v>3133143284.4700274</v>
      </c>
      <c r="J143" s="260">
        <f>+I143/$J$30</f>
        <v>0.31375157631307987</v>
      </c>
    </row>
    <row r="144" spans="2:10" s="220" customFormat="1" ht="15" customHeight="1" x14ac:dyDescent="0.5">
      <c r="B144" s="218" t="s">
        <v>1426</v>
      </c>
      <c r="C144" s="218"/>
      <c r="D144" s="218"/>
      <c r="E144" s="218"/>
      <c r="F144" s="299"/>
      <c r="G144" s="283">
        <v>32974</v>
      </c>
      <c r="H144" s="249">
        <f t="shared" ref="H144:H149" si="12">+G144/$J$60</f>
        <v>0.19647730387425072</v>
      </c>
      <c r="I144" s="283">
        <v>1728231872.400003</v>
      </c>
      <c r="J144" s="249">
        <f t="shared" ref="J144:J149" si="13">+I144/$J$30</f>
        <v>0.17306437177249168</v>
      </c>
    </row>
    <row r="145" spans="2:10" s="220" customFormat="1" ht="15" customHeight="1" x14ac:dyDescent="0.5">
      <c r="B145" s="218" t="s">
        <v>1427</v>
      </c>
      <c r="C145" s="218"/>
      <c r="D145" s="218"/>
      <c r="E145" s="218"/>
      <c r="F145" s="299"/>
      <c r="G145" s="283">
        <v>55000</v>
      </c>
      <c r="H145" s="249">
        <f t="shared" si="12"/>
        <v>0.3277203770571902</v>
      </c>
      <c r="I145" s="283">
        <v>3701689376.760004</v>
      </c>
      <c r="J145" s="249">
        <f t="shared" si="13"/>
        <v>0.37068552936489357</v>
      </c>
    </row>
    <row r="146" spans="2:10" s="220" customFormat="1" ht="15" customHeight="1" x14ac:dyDescent="0.5">
      <c r="B146" s="218" t="s">
        <v>1428</v>
      </c>
      <c r="C146" s="218"/>
      <c r="D146" s="218"/>
      <c r="E146" s="218"/>
      <c r="F146" s="299"/>
      <c r="G146" s="283">
        <v>10654</v>
      </c>
      <c r="H146" s="249">
        <f t="shared" si="12"/>
        <v>6.3482416312132806E-2</v>
      </c>
      <c r="I146" s="283">
        <v>459065926.93000019</v>
      </c>
      <c r="J146" s="249">
        <f t="shared" si="13"/>
        <v>4.5970657939531763E-2</v>
      </c>
    </row>
    <row r="147" spans="2:10" s="220" customFormat="1" ht="15" customHeight="1" x14ac:dyDescent="0.5">
      <c r="B147" s="218" t="s">
        <v>1429</v>
      </c>
      <c r="C147" s="218"/>
      <c r="D147" s="218"/>
      <c r="E147" s="218"/>
      <c r="F147" s="299"/>
      <c r="G147" s="283">
        <v>9350</v>
      </c>
      <c r="H147" s="249">
        <f t="shared" si="12"/>
        <v>5.5712464099722331E-2</v>
      </c>
      <c r="I147" s="283">
        <v>612280418.34999776</v>
      </c>
      <c r="J147" s="249">
        <f t="shared" si="13"/>
        <v>6.1313489030374257E-2</v>
      </c>
    </row>
    <row r="148" spans="2:10" s="220" customFormat="1" ht="15" customHeight="1" x14ac:dyDescent="0.5">
      <c r="B148" s="218" t="s">
        <v>1430</v>
      </c>
      <c r="C148" s="218"/>
      <c r="D148" s="218"/>
      <c r="E148" s="218"/>
      <c r="F148" s="299"/>
      <c r="G148" s="283">
        <v>3275</v>
      </c>
      <c r="H148" s="249">
        <f t="shared" si="12"/>
        <v>1.9514258815678143E-2</v>
      </c>
      <c r="I148" s="283">
        <v>233189625.10000002</v>
      </c>
      <c r="J148" s="249">
        <f t="shared" si="13"/>
        <v>2.3351505441078734E-2</v>
      </c>
    </row>
    <row r="149" spans="2:10" s="220" customFormat="1" ht="15" customHeight="1" thickBot="1" x14ac:dyDescent="0.55000000000000004">
      <c r="B149" s="221" t="s">
        <v>1431</v>
      </c>
      <c r="C149" s="221"/>
      <c r="D149" s="221"/>
      <c r="E149" s="221"/>
      <c r="F149" s="298"/>
      <c r="G149" s="286">
        <v>1730</v>
      </c>
      <c r="H149" s="287">
        <f t="shared" si="12"/>
        <v>1.0308295496526164E-2</v>
      </c>
      <c r="I149" s="286">
        <v>118463379.03999995</v>
      </c>
      <c r="J149" s="287">
        <f t="shared" si="13"/>
        <v>1.1862870138561457E-2</v>
      </c>
    </row>
    <row r="150" spans="2:10" s="220" customFormat="1" ht="15" customHeight="1" x14ac:dyDescent="0.5">
      <c r="B150" s="228" t="s">
        <v>1611</v>
      </c>
      <c r="C150" s="351"/>
      <c r="D150" s="351"/>
      <c r="E150" s="351"/>
      <c r="F150" s="351"/>
      <c r="G150" s="391" t="s">
        <v>638</v>
      </c>
      <c r="H150" s="391"/>
      <c r="I150" s="391" t="s">
        <v>1612</v>
      </c>
      <c r="J150" s="391"/>
    </row>
    <row r="151" spans="2:10" s="220" customFormat="1" ht="15" customHeight="1" x14ac:dyDescent="0.5">
      <c r="B151" s="352" t="s">
        <v>1613</v>
      </c>
      <c r="C151" s="352"/>
      <c r="D151" s="352"/>
      <c r="E151" s="352"/>
      <c r="F151" s="352"/>
      <c r="G151" s="352"/>
      <c r="H151" s="305">
        <v>72</v>
      </c>
      <c r="I151" s="249"/>
      <c r="J151" s="283">
        <v>3197358.7400000012</v>
      </c>
    </row>
    <row r="152" spans="2:10" s="220" customFormat="1" ht="15" customHeight="1" x14ac:dyDescent="0.5">
      <c r="B152" s="352" t="s">
        <v>1614</v>
      </c>
      <c r="C152" s="352"/>
      <c r="D152" s="352"/>
      <c r="E152" s="352"/>
      <c r="F152" s="352"/>
      <c r="G152" s="352"/>
      <c r="H152" s="305">
        <v>7</v>
      </c>
      <c r="I152" s="249"/>
      <c r="J152" s="283">
        <v>428882.41</v>
      </c>
    </row>
    <row r="153" spans="2:10" s="220" customFormat="1" ht="15" customHeight="1" thickBot="1" x14ac:dyDescent="0.55000000000000004">
      <c r="B153" s="347" t="s">
        <v>1615</v>
      </c>
      <c r="C153" s="347"/>
      <c r="D153" s="347"/>
      <c r="E153" s="347"/>
      <c r="F153" s="347"/>
      <c r="G153" s="347"/>
      <c r="H153" s="306">
        <v>0</v>
      </c>
      <c r="I153" s="287"/>
      <c r="J153" s="306">
        <v>0</v>
      </c>
    </row>
    <row r="154" spans="2:10" s="220" customFormat="1" ht="15" customHeight="1" x14ac:dyDescent="0.5">
      <c r="B154" s="307" t="s">
        <v>1616</v>
      </c>
      <c r="C154" s="308"/>
      <c r="D154" s="308"/>
      <c r="E154" s="309"/>
      <c r="F154" s="309"/>
      <c r="G154" s="310"/>
      <c r="H154" s="210"/>
      <c r="I154" s="392" t="s">
        <v>1617</v>
      </c>
      <c r="J154" s="392" t="s">
        <v>1618</v>
      </c>
    </row>
    <row r="155" spans="2:10" s="220" customFormat="1" ht="15" customHeight="1" x14ac:dyDescent="0.5">
      <c r="B155" s="311"/>
      <c r="C155" s="311"/>
      <c r="D155" s="312"/>
      <c r="E155" s="312"/>
      <c r="F155" s="312"/>
      <c r="G155" s="313"/>
      <c r="H155" s="210"/>
      <c r="I155" s="393"/>
      <c r="J155" s="393"/>
    </row>
    <row r="156" spans="2:10" s="220" customFormat="1" ht="15" customHeight="1" x14ac:dyDescent="0.5">
      <c r="B156" s="312"/>
      <c r="C156" s="312"/>
      <c r="D156" s="312"/>
      <c r="E156" s="312"/>
      <c r="F156" s="312"/>
      <c r="G156" s="313"/>
      <c r="H156" s="210"/>
      <c r="I156" s="315">
        <v>2022</v>
      </c>
      <c r="J156" s="315">
        <v>9985648622.8499947</v>
      </c>
    </row>
    <row r="157" spans="2:10" s="220" customFormat="1" ht="15" customHeight="1" x14ac:dyDescent="0.5">
      <c r="B157" s="312"/>
      <c r="C157" s="312"/>
      <c r="D157" s="312"/>
      <c r="E157" s="312"/>
      <c r="F157" s="312"/>
      <c r="G157" s="313"/>
      <c r="H157" s="210"/>
      <c r="I157" s="315">
        <v>2023</v>
      </c>
      <c r="J157" s="315">
        <v>9979679583.6099949</v>
      </c>
    </row>
    <row r="158" spans="2:10" s="220" customFormat="1" ht="15" customHeight="1" x14ac:dyDescent="0.5">
      <c r="B158" s="312"/>
      <c r="C158" s="312"/>
      <c r="D158" s="312"/>
      <c r="E158" s="312"/>
      <c r="F158" s="312"/>
      <c r="G158" s="313"/>
      <c r="H158" s="210"/>
      <c r="I158" s="315">
        <v>2024</v>
      </c>
      <c r="J158" s="315">
        <v>9966053839.8599949</v>
      </c>
    </row>
    <row r="159" spans="2:10" s="220" customFormat="1" ht="15" customHeight="1" x14ac:dyDescent="0.5">
      <c r="B159" s="312"/>
      <c r="C159" s="312"/>
      <c r="D159" s="312"/>
      <c r="E159" s="312"/>
      <c r="F159" s="312"/>
      <c r="G159" s="313"/>
      <c r="H159" s="210"/>
      <c r="I159" s="315">
        <v>2025</v>
      </c>
      <c r="J159" s="315">
        <v>9946577372.6099949</v>
      </c>
    </row>
    <row r="160" spans="2:10" s="220" customFormat="1" ht="15" customHeight="1" x14ac:dyDescent="0.5">
      <c r="B160" s="312"/>
      <c r="C160" s="312"/>
      <c r="D160" s="312"/>
      <c r="E160" s="312"/>
      <c r="F160" s="312"/>
      <c r="G160" s="313"/>
      <c r="H160" s="210"/>
      <c r="I160" s="315">
        <v>2026</v>
      </c>
      <c r="J160" s="315">
        <v>9920409059.5199947</v>
      </c>
    </row>
    <row r="161" spans="2:10" s="220" customFormat="1" ht="15" customHeight="1" x14ac:dyDescent="0.5">
      <c r="B161" s="312"/>
      <c r="C161" s="312"/>
      <c r="D161" s="312"/>
      <c r="E161" s="312"/>
      <c r="F161" s="312"/>
      <c r="G161" s="313"/>
      <c r="H161" s="210"/>
      <c r="I161" s="315">
        <v>2030</v>
      </c>
      <c r="J161" s="315">
        <v>9641876592.1199951</v>
      </c>
    </row>
    <row r="162" spans="2:10" s="220" customFormat="1" ht="15" customHeight="1" x14ac:dyDescent="0.5">
      <c r="B162" s="312"/>
      <c r="C162" s="312"/>
      <c r="D162" s="312"/>
      <c r="E162" s="312"/>
      <c r="F162" s="312"/>
      <c r="G162" s="313"/>
      <c r="H162" s="210"/>
      <c r="I162" s="315">
        <v>2035</v>
      </c>
      <c r="J162" s="315">
        <v>8886996876.1299953</v>
      </c>
    </row>
    <row r="163" spans="2:10" s="220" customFormat="1" ht="15" customHeight="1" x14ac:dyDescent="0.5">
      <c r="B163" s="312"/>
      <c r="C163" s="312"/>
      <c r="D163" s="312"/>
      <c r="E163" s="312"/>
      <c r="F163" s="312"/>
      <c r="G163" s="313"/>
      <c r="H163" s="210"/>
      <c r="I163" s="315">
        <v>2040</v>
      </c>
      <c r="J163" s="315">
        <v>8023683431.6999931</v>
      </c>
    </row>
    <row r="164" spans="2:10" s="220" customFormat="1" ht="15" customHeight="1" x14ac:dyDescent="0.5">
      <c r="B164" s="312"/>
      <c r="C164" s="312"/>
      <c r="D164" s="312"/>
      <c r="E164" s="312"/>
      <c r="F164" s="312"/>
      <c r="G164" s="313"/>
      <c r="H164" s="210"/>
      <c r="I164" s="315">
        <v>2045</v>
      </c>
      <c r="J164" s="315">
        <v>6632960174.2999926</v>
      </c>
    </row>
    <row r="165" spans="2:10" s="220" customFormat="1" ht="15" customHeight="1" x14ac:dyDescent="0.5">
      <c r="B165" s="312"/>
      <c r="C165" s="312"/>
      <c r="D165" s="312"/>
      <c r="E165" s="312"/>
      <c r="F165" s="312"/>
      <c r="G165" s="313"/>
      <c r="H165" s="210"/>
      <c r="I165" s="315">
        <v>2050</v>
      </c>
      <c r="J165" s="315">
        <v>4586858959.4599962</v>
      </c>
    </row>
    <row r="166" spans="2:10" s="220" customFormat="1" ht="15" customHeight="1" x14ac:dyDescent="0.5">
      <c r="B166" s="312"/>
      <c r="C166" s="312"/>
      <c r="D166" s="312"/>
      <c r="E166" s="312"/>
      <c r="F166" s="312"/>
      <c r="G166" s="313"/>
      <c r="H166" s="210"/>
      <c r="I166" s="315">
        <v>2055</v>
      </c>
      <c r="J166" s="315">
        <v>2693649982.1699972</v>
      </c>
    </row>
    <row r="167" spans="2:10" s="220" customFormat="1" ht="15" customHeight="1" x14ac:dyDescent="0.5">
      <c r="B167" s="312"/>
      <c r="C167" s="312"/>
      <c r="D167" s="312"/>
      <c r="E167" s="312"/>
      <c r="F167" s="312"/>
      <c r="G167" s="313"/>
      <c r="H167" s="210"/>
      <c r="I167" s="315">
        <v>2060</v>
      </c>
      <c r="J167" s="315">
        <v>765601436.77999711</v>
      </c>
    </row>
    <row r="168" spans="2:10" s="220" customFormat="1" ht="15" customHeight="1" x14ac:dyDescent="0.5">
      <c r="B168" s="312"/>
      <c r="C168" s="312"/>
      <c r="D168" s="312"/>
      <c r="E168" s="312"/>
      <c r="F168" s="312"/>
      <c r="G168" s="313"/>
      <c r="H168" s="210"/>
      <c r="I168" s="315">
        <v>2065</v>
      </c>
      <c r="J168" s="315">
        <v>40256825.649995923</v>
      </c>
    </row>
    <row r="169" spans="2:10" s="220" customFormat="1" ht="15" customHeight="1" x14ac:dyDescent="0.5">
      <c r="B169" s="312"/>
      <c r="C169" s="312"/>
      <c r="D169" s="312"/>
      <c r="E169" s="312"/>
      <c r="F169" s="312"/>
      <c r="G169" s="313"/>
      <c r="H169" s="210"/>
      <c r="I169" s="315">
        <v>2070</v>
      </c>
      <c r="J169" s="315">
        <v>-4.084431566298008E-6</v>
      </c>
    </row>
    <row r="170" spans="2:10" s="220" customFormat="1" ht="15" customHeight="1" x14ac:dyDescent="0.5">
      <c r="B170" s="312"/>
      <c r="C170" s="312"/>
      <c r="D170" s="312"/>
      <c r="E170" s="312"/>
      <c r="F170" s="312"/>
      <c r="G170" s="313"/>
      <c r="H170" s="210"/>
      <c r="I170" s="316"/>
      <c r="J170" s="317"/>
    </row>
    <row r="171" spans="2:10" s="220" customFormat="1" ht="15" customHeight="1" x14ac:dyDescent="0.5">
      <c r="B171" s="312"/>
      <c r="C171" s="312"/>
      <c r="D171" s="312"/>
      <c r="E171" s="312"/>
      <c r="F171" s="312"/>
      <c r="G171" s="313"/>
      <c r="H171" s="210"/>
      <c r="I171" s="314"/>
      <c r="J171" s="315"/>
    </row>
    <row r="172" spans="2:10" s="220" customFormat="1" ht="15" customHeight="1" x14ac:dyDescent="0.5">
      <c r="B172" s="318"/>
      <c r="C172" s="318"/>
      <c r="D172" s="318"/>
      <c r="E172" s="384"/>
      <c r="F172" s="384"/>
      <c r="G172" s="319"/>
      <c r="H172" s="210"/>
      <c r="I172" s="314"/>
      <c r="J172" s="315"/>
    </row>
    <row r="173" spans="2:10" s="220" customFormat="1" ht="15" customHeight="1" x14ac:dyDescent="0.5">
      <c r="B173" s="344"/>
      <c r="C173" s="344"/>
      <c r="D173" s="344"/>
      <c r="E173" s="344"/>
      <c r="F173" s="344"/>
      <c r="G173" s="344"/>
      <c r="H173" s="210"/>
      <c r="I173" s="314"/>
      <c r="J173" s="315"/>
    </row>
    <row r="174" spans="2:10" s="220" customFormat="1" ht="15" customHeight="1" x14ac:dyDescent="0.5">
      <c r="B174" s="380"/>
      <c r="C174" s="381"/>
      <c r="D174" s="380"/>
      <c r="E174" s="381"/>
      <c r="F174" s="380"/>
      <c r="G174" s="381"/>
      <c r="H174" s="210"/>
      <c r="I174" s="314"/>
      <c r="J174" s="315"/>
    </row>
    <row r="175" spans="2:10" s="220" customFormat="1" ht="15" customHeight="1" thickBot="1" x14ac:dyDescent="0.55000000000000004">
      <c r="B175" s="320"/>
      <c r="C175" s="320"/>
      <c r="D175" s="320"/>
      <c r="E175" s="320"/>
      <c r="F175" s="320"/>
      <c r="G175" s="320"/>
      <c r="H175" s="321"/>
      <c r="I175" s="321"/>
      <c r="J175" s="321"/>
    </row>
    <row r="176" spans="2:10" s="220" customFormat="1" ht="15" customHeight="1" x14ac:dyDescent="0.5">
      <c r="B176" s="382" t="s">
        <v>1619</v>
      </c>
      <c r="C176" s="383"/>
      <c r="D176" s="383"/>
      <c r="E176" s="383"/>
      <c r="F176" s="383"/>
      <c r="G176" s="383"/>
      <c r="H176" s="322"/>
      <c r="I176" s="322"/>
      <c r="J176" s="292"/>
    </row>
    <row r="177" spans="2:10" s="220" customFormat="1" ht="15" customHeight="1" x14ac:dyDescent="0.5">
      <c r="B177" s="323"/>
      <c r="J177" s="224"/>
    </row>
    <row r="178" spans="2:10" s="220" customFormat="1" ht="15" customHeight="1" x14ac:dyDescent="0.5">
      <c r="B178" s="256" t="s">
        <v>1620</v>
      </c>
      <c r="C178" s="256"/>
      <c r="D178" s="256"/>
      <c r="E178" s="256"/>
      <c r="F178" s="256"/>
      <c r="G178" s="256"/>
      <c r="H178" s="256"/>
      <c r="I178" s="256"/>
      <c r="J178" s="256"/>
    </row>
    <row r="179" spans="2:10" s="220" customFormat="1" ht="15" customHeight="1" thickBot="1" x14ac:dyDescent="0.55000000000000004">
      <c r="B179" s="347" t="s">
        <v>1621</v>
      </c>
      <c r="C179" s="320"/>
      <c r="D179" s="324" t="s">
        <v>1622</v>
      </c>
      <c r="E179" s="324" t="s">
        <v>1623</v>
      </c>
      <c r="F179" s="324" t="s">
        <v>1624</v>
      </c>
      <c r="G179" s="324" t="s">
        <v>1625</v>
      </c>
      <c r="H179" s="324" t="s">
        <v>1626</v>
      </c>
      <c r="I179" s="325" t="s">
        <v>1627</v>
      </c>
      <c r="J179" s="324" t="s">
        <v>1628</v>
      </c>
    </row>
    <row r="180" spans="2:10" s="220" customFormat="1" ht="15" customHeight="1" x14ac:dyDescent="0.5">
      <c r="B180" s="344" t="s">
        <v>1629</v>
      </c>
      <c r="C180" s="253"/>
      <c r="D180" s="355">
        <v>4240136.700000003</v>
      </c>
      <c r="E180" s="355">
        <v>11388255.179999983</v>
      </c>
      <c r="F180" s="355">
        <v>18384063.280000016</v>
      </c>
      <c r="G180" s="355">
        <v>24063838.21000002</v>
      </c>
      <c r="H180" s="355">
        <v>35282506.210000031</v>
      </c>
      <c r="I180" s="355">
        <v>541331968.62000167</v>
      </c>
      <c r="J180" s="355">
        <v>9351373114.849905</v>
      </c>
    </row>
    <row r="181" spans="2:10" s="220" customFormat="1" ht="15" customHeight="1" x14ac:dyDescent="0.5">
      <c r="B181" s="344" t="s">
        <v>1630</v>
      </c>
      <c r="C181" s="253"/>
      <c r="D181" s="356">
        <v>0</v>
      </c>
      <c r="E181" s="356">
        <v>0</v>
      </c>
      <c r="F181" s="356">
        <v>0</v>
      </c>
      <c r="G181" s="356">
        <v>0</v>
      </c>
      <c r="H181" s="356">
        <v>0</v>
      </c>
      <c r="I181" s="356">
        <v>0</v>
      </c>
      <c r="J181" s="356">
        <v>0</v>
      </c>
    </row>
    <row r="182" spans="2:10" s="220" customFormat="1" ht="15" customHeight="1" thickBot="1" x14ac:dyDescent="0.55000000000000004">
      <c r="B182" s="352" t="s">
        <v>1631</v>
      </c>
      <c r="C182" s="285"/>
      <c r="D182" s="356">
        <v>0</v>
      </c>
      <c r="E182" s="357">
        <v>0</v>
      </c>
      <c r="F182" s="356">
        <v>0</v>
      </c>
      <c r="G182" s="356">
        <v>0</v>
      </c>
      <c r="H182" s="357">
        <v>0</v>
      </c>
      <c r="I182" s="356">
        <v>0</v>
      </c>
      <c r="J182" s="358">
        <v>0</v>
      </c>
    </row>
    <row r="183" spans="2:10" s="220" customFormat="1" ht="15" customHeight="1" thickBot="1" x14ac:dyDescent="0.55000000000000004">
      <c r="B183" s="326" t="s">
        <v>1632</v>
      </c>
      <c r="C183" s="327"/>
      <c r="D183" s="359">
        <v>4240136.700000003</v>
      </c>
      <c r="E183" s="360">
        <v>11388255.179999983</v>
      </c>
      <c r="F183" s="360">
        <v>18384063.280000016</v>
      </c>
      <c r="G183" s="360">
        <v>24063838.21000002</v>
      </c>
      <c r="H183" s="360">
        <v>35282506.210000031</v>
      </c>
      <c r="I183" s="359">
        <v>541331968.62000167</v>
      </c>
      <c r="J183" s="324">
        <v>9351373114.849905</v>
      </c>
    </row>
    <row r="184" spans="2:10" s="220" customFormat="1" ht="15" customHeight="1" thickBot="1" x14ac:dyDescent="0.55000000000000004">
      <c r="B184" s="326" t="s">
        <v>1633</v>
      </c>
      <c r="C184" s="253"/>
      <c r="D184" s="359">
        <v>1500000000</v>
      </c>
      <c r="E184" s="324">
        <v>1000000000</v>
      </c>
      <c r="F184" s="324">
        <v>750000000</v>
      </c>
      <c r="G184" s="359">
        <v>0</v>
      </c>
      <c r="H184" s="324">
        <v>2000000000</v>
      </c>
      <c r="I184" s="359">
        <v>3350000000</v>
      </c>
      <c r="J184" s="359">
        <v>0</v>
      </c>
    </row>
    <row r="185" spans="2:10" s="220" customFormat="1" ht="15" customHeight="1" x14ac:dyDescent="0.5">
      <c r="B185" s="382" t="s">
        <v>1619</v>
      </c>
      <c r="C185" s="383"/>
      <c r="D185" s="383"/>
      <c r="E185" s="383"/>
      <c r="F185" s="383"/>
      <c r="G185" s="383"/>
      <c r="H185" s="328"/>
      <c r="I185" s="328"/>
      <c r="J185" s="329"/>
    </row>
    <row r="186" spans="2:10" s="220" customFormat="1" ht="15" customHeight="1" x14ac:dyDescent="0.5">
      <c r="B186" s="330" t="s">
        <v>1634</v>
      </c>
      <c r="C186" s="330"/>
      <c r="D186" s="330"/>
      <c r="E186" s="330"/>
      <c r="F186" s="330"/>
      <c r="G186" s="378"/>
      <c r="H186" s="378"/>
      <c r="I186" s="377" t="s">
        <v>1493</v>
      </c>
      <c r="J186" s="378"/>
    </row>
    <row r="187" spans="2:10" s="220" customFormat="1" ht="15" customHeight="1" x14ac:dyDescent="0.5">
      <c r="B187" s="370" t="s">
        <v>1635</v>
      </c>
      <c r="C187" s="370"/>
      <c r="D187" s="370"/>
      <c r="E187" s="370"/>
      <c r="F187" s="370"/>
      <c r="G187" s="370"/>
      <c r="H187" s="290"/>
      <c r="I187" s="290"/>
      <c r="J187" s="290"/>
    </row>
    <row r="188" spans="2:10" ht="15" customHeight="1" x14ac:dyDescent="0.5">
      <c r="B188" s="331" t="s">
        <v>1636</v>
      </c>
      <c r="C188" s="331"/>
      <c r="D188" s="331"/>
      <c r="E188" s="331"/>
      <c r="F188" s="208"/>
      <c r="G188" s="208"/>
      <c r="H188" s="331"/>
      <c r="I188" s="331"/>
      <c r="J188" s="332">
        <v>0</v>
      </c>
    </row>
    <row r="189" spans="2:10" s="220" customFormat="1" ht="15" customHeight="1" x14ac:dyDescent="0.5">
      <c r="B189" s="331" t="s">
        <v>1637</v>
      </c>
      <c r="C189" s="331"/>
      <c r="D189" s="331"/>
      <c r="E189" s="331"/>
      <c r="F189" s="208"/>
      <c r="G189" s="208"/>
      <c r="H189" s="331"/>
      <c r="I189" s="331"/>
      <c r="J189" s="333">
        <v>0</v>
      </c>
    </row>
    <row r="190" spans="2:10" s="220" customFormat="1" ht="15" customHeight="1" x14ac:dyDescent="0.5">
      <c r="B190" s="331" t="s">
        <v>1638</v>
      </c>
      <c r="C190" s="331"/>
      <c r="D190" s="331"/>
      <c r="E190" s="331"/>
      <c r="F190" s="208"/>
      <c r="G190" s="208"/>
      <c r="H190" s="331"/>
      <c r="I190" s="331"/>
      <c r="J190" s="333">
        <v>0</v>
      </c>
    </row>
    <row r="191" spans="2:10" s="220" customFormat="1" ht="15" customHeight="1" x14ac:dyDescent="0.5">
      <c r="B191" s="290" t="s">
        <v>1639</v>
      </c>
      <c r="C191" s="290"/>
      <c r="D191" s="290"/>
      <c r="E191" s="290"/>
      <c r="F191" s="208"/>
      <c r="G191" s="208"/>
      <c r="H191" s="290"/>
      <c r="I191" s="290"/>
      <c r="J191" s="345"/>
    </row>
    <row r="192" spans="2:10" s="220" customFormat="1" ht="15" customHeight="1" x14ac:dyDescent="0.5">
      <c r="B192" s="331" t="s">
        <v>1640</v>
      </c>
      <c r="C192" s="331"/>
      <c r="D192" s="331"/>
      <c r="E192" s="331"/>
      <c r="F192" s="208"/>
      <c r="G192" s="208"/>
      <c r="H192" s="331"/>
      <c r="I192" s="331"/>
      <c r="J192" s="332">
        <v>0</v>
      </c>
    </row>
    <row r="193" spans="2:10" s="220" customFormat="1" ht="15" customHeight="1" x14ac:dyDescent="0.5">
      <c r="B193" s="334" t="s">
        <v>1641</v>
      </c>
      <c r="C193" s="334"/>
      <c r="D193" s="334"/>
      <c r="E193" s="334"/>
      <c r="F193" s="208"/>
      <c r="G193" s="208"/>
      <c r="H193" s="334"/>
      <c r="I193" s="334"/>
      <c r="J193" s="346">
        <v>0</v>
      </c>
    </row>
    <row r="194" spans="2:10" s="220" customFormat="1" ht="15" customHeight="1" x14ac:dyDescent="0.5">
      <c r="B194" s="334" t="s">
        <v>1642</v>
      </c>
      <c r="C194" s="334"/>
      <c r="D194" s="334"/>
      <c r="E194" s="334"/>
      <c r="F194" s="208"/>
      <c r="G194" s="208"/>
      <c r="H194" s="334"/>
      <c r="I194" s="334"/>
      <c r="J194" s="346">
        <v>0</v>
      </c>
    </row>
    <row r="195" spans="2:10" s="220" customFormat="1" ht="15" customHeight="1" thickBot="1" x14ac:dyDescent="0.55000000000000004">
      <c r="B195" s="320" t="s">
        <v>1643</v>
      </c>
      <c r="C195" s="320"/>
      <c r="D195" s="320"/>
      <c r="E195" s="320"/>
      <c r="F195" s="320"/>
      <c r="G195" s="320"/>
      <c r="H195" s="321"/>
      <c r="I195" s="321"/>
      <c r="J195" s="335">
        <v>0</v>
      </c>
    </row>
    <row r="196" spans="2:10" s="220" customFormat="1" ht="15" customHeight="1" x14ac:dyDescent="0.5">
      <c r="B196" s="379" t="s">
        <v>1644</v>
      </c>
      <c r="C196" s="379"/>
      <c r="D196" s="379"/>
      <c r="E196" s="379"/>
      <c r="F196" s="379"/>
      <c r="G196" s="379"/>
      <c r="H196" s="336"/>
      <c r="I196" s="336"/>
      <c r="J196" s="336"/>
    </row>
    <row r="197" spans="2:10" s="220" customFormat="1" ht="15" customHeight="1" x14ac:dyDescent="0.5">
      <c r="B197" s="330" t="s">
        <v>1645</v>
      </c>
      <c r="C197" s="330"/>
      <c r="D197" s="330"/>
      <c r="E197" s="330"/>
      <c r="F197" s="330"/>
      <c r="G197" s="378"/>
      <c r="H197" s="378"/>
      <c r="I197" s="377" t="s">
        <v>1493</v>
      </c>
      <c r="J197" s="378"/>
    </row>
    <row r="198" spans="2:10" s="220" customFormat="1" ht="15" customHeight="1" x14ac:dyDescent="0.5">
      <c r="B198" s="370" t="s">
        <v>1646</v>
      </c>
      <c r="C198" s="370"/>
      <c r="D198" s="370"/>
      <c r="E198" s="370"/>
      <c r="F198" s="370"/>
      <c r="G198" s="370"/>
      <c r="H198" s="293"/>
      <c r="I198" s="253"/>
      <c r="J198" s="345">
        <f>+J199+J202</f>
        <v>8600000000</v>
      </c>
    </row>
    <row r="199" spans="2:10" s="220" customFormat="1" ht="15" customHeight="1" x14ac:dyDescent="0.5">
      <c r="B199" s="370" t="s">
        <v>1647</v>
      </c>
      <c r="C199" s="370"/>
      <c r="D199" s="370"/>
      <c r="E199" s="370"/>
      <c r="F199" s="370"/>
      <c r="G199" s="370"/>
      <c r="H199" s="293"/>
      <c r="I199" s="253"/>
      <c r="J199" s="345">
        <f>+J14</f>
        <v>8600000000</v>
      </c>
    </row>
    <row r="200" spans="2:10" s="220" customFormat="1" ht="15" customHeight="1" x14ac:dyDescent="0.5">
      <c r="B200" s="371" t="s">
        <v>1648</v>
      </c>
      <c r="C200" s="371"/>
      <c r="D200" s="371"/>
      <c r="E200" s="371"/>
      <c r="F200" s="371"/>
      <c r="G200" s="371"/>
      <c r="H200" s="350"/>
      <c r="I200" s="253"/>
      <c r="J200" s="346">
        <v>0</v>
      </c>
    </row>
    <row r="201" spans="2:10" s="220" customFormat="1" ht="15" customHeight="1" x14ac:dyDescent="0.5">
      <c r="B201" s="371" t="s">
        <v>1649</v>
      </c>
      <c r="C201" s="371"/>
      <c r="D201" s="371"/>
      <c r="E201" s="371"/>
      <c r="F201" s="371"/>
      <c r="G201" s="371"/>
      <c r="H201" s="350"/>
      <c r="I201" s="253"/>
      <c r="J201" s="346">
        <v>8600000000</v>
      </c>
    </row>
    <row r="202" spans="2:10" s="220" customFormat="1" ht="15" customHeight="1" thickBot="1" x14ac:dyDescent="0.55000000000000004">
      <c r="B202" s="303" t="s">
        <v>1650</v>
      </c>
      <c r="C202" s="221"/>
      <c r="D202" s="221"/>
      <c r="E202" s="221"/>
      <c r="F202" s="298"/>
      <c r="G202" s="304"/>
      <c r="H202" s="251"/>
      <c r="I202" s="304"/>
      <c r="J202" s="337">
        <v>0</v>
      </c>
    </row>
    <row r="203" spans="2:10" s="220" customFormat="1" ht="15" customHeight="1" x14ac:dyDescent="0.5">
      <c r="B203" s="372" t="s">
        <v>1651</v>
      </c>
      <c r="C203" s="372"/>
      <c r="D203" s="372"/>
      <c r="E203" s="372"/>
      <c r="F203" s="372"/>
      <c r="G203" s="372"/>
      <c r="H203" s="336"/>
      <c r="I203" s="336"/>
    </row>
    <row r="204" spans="2:10" ht="15" customHeight="1" x14ac:dyDescent="0.5">
      <c r="B204" s="338" t="s">
        <v>1652</v>
      </c>
      <c r="C204" s="338"/>
      <c r="D204" s="338"/>
      <c r="E204" s="338"/>
      <c r="F204" s="338"/>
      <c r="G204" s="338"/>
      <c r="H204" s="338"/>
      <c r="I204" s="338"/>
      <c r="J204" s="338"/>
    </row>
    <row r="205" spans="2:10" s="220" customFormat="1" ht="15" customHeight="1" x14ac:dyDescent="0.5">
      <c r="B205" s="373" t="s">
        <v>1653</v>
      </c>
      <c r="C205" s="373"/>
      <c r="D205" s="373"/>
      <c r="E205" s="339"/>
      <c r="F205" s="339"/>
      <c r="G205" s="339"/>
      <c r="H205" s="374" t="s">
        <v>1654</v>
      </c>
      <c r="I205" s="375"/>
      <c r="J205" s="375"/>
    </row>
    <row r="206" spans="2:10" ht="12.75" customHeight="1" x14ac:dyDescent="0.5">
      <c r="B206" s="344" t="s">
        <v>1655</v>
      </c>
      <c r="C206" s="340"/>
      <c r="D206" s="374" t="s">
        <v>1418</v>
      </c>
      <c r="E206" s="374"/>
      <c r="F206" s="374"/>
      <c r="G206" s="374"/>
      <c r="H206" s="374"/>
      <c r="I206" s="374"/>
      <c r="J206" s="374"/>
    </row>
    <row r="207" spans="2:10" ht="14.6" customHeight="1" x14ac:dyDescent="0.5">
      <c r="B207" s="344" t="s">
        <v>1656</v>
      </c>
      <c r="C207" s="340"/>
      <c r="D207" s="376" t="s">
        <v>1657</v>
      </c>
      <c r="E207" s="376"/>
      <c r="F207" s="376"/>
      <c r="G207" s="376"/>
      <c r="H207" s="376"/>
      <c r="I207" s="376"/>
      <c r="J207" s="376" t="s">
        <v>1657</v>
      </c>
    </row>
    <row r="208" spans="2:10" x14ac:dyDescent="0.5">
      <c r="C208" s="220"/>
      <c r="D208" s="220"/>
      <c r="E208" s="220"/>
      <c r="F208" s="220"/>
      <c r="G208" s="220"/>
      <c r="H208" s="220"/>
      <c r="I208" s="220"/>
      <c r="J208" s="224"/>
    </row>
    <row r="209" spans="2:10" x14ac:dyDescent="0.5">
      <c r="B209" s="341" t="s">
        <v>1658</v>
      </c>
      <c r="C209" s="246"/>
      <c r="D209" s="246"/>
      <c r="E209" s="246"/>
      <c r="F209" s="246"/>
      <c r="G209" s="246"/>
      <c r="H209" s="246"/>
      <c r="I209" s="246"/>
      <c r="J209" s="342"/>
    </row>
    <row r="210" spans="2:10" ht="15" customHeight="1" x14ac:dyDescent="0.5">
      <c r="B210" s="368" t="s">
        <v>1659</v>
      </c>
      <c r="C210" s="368"/>
      <c r="D210" s="368"/>
      <c r="E210" s="368"/>
      <c r="F210" s="368"/>
      <c r="G210" s="368"/>
      <c r="H210" s="368"/>
      <c r="I210" s="368"/>
      <c r="J210" s="368"/>
    </row>
    <row r="211" spans="2:10" ht="26.25" customHeight="1" x14ac:dyDescent="0.5">
      <c r="B211" s="367" t="s">
        <v>1660</v>
      </c>
      <c r="C211" s="367"/>
      <c r="D211" s="367"/>
      <c r="E211" s="367"/>
      <c r="F211" s="367"/>
      <c r="G211" s="367"/>
      <c r="H211" s="367"/>
      <c r="I211" s="367"/>
      <c r="J211" s="367"/>
    </row>
    <row r="212" spans="2:10" x14ac:dyDescent="0.5">
      <c r="B212" s="369"/>
      <c r="C212" s="369"/>
      <c r="D212" s="369"/>
      <c r="E212" s="369"/>
      <c r="F212" s="369"/>
      <c r="G212" s="369"/>
      <c r="H212" s="369"/>
      <c r="I212" s="369"/>
      <c r="J212" s="369"/>
    </row>
    <row r="213" spans="2:10" ht="15" customHeight="1" x14ac:dyDescent="0.5">
      <c r="B213" s="368" t="s">
        <v>1661</v>
      </c>
      <c r="C213" s="368"/>
      <c r="D213" s="368"/>
      <c r="E213" s="368"/>
      <c r="F213" s="368"/>
      <c r="G213" s="368"/>
      <c r="H213" s="368"/>
      <c r="I213" s="368"/>
      <c r="J213" s="368"/>
    </row>
    <row r="214" spans="2:10" ht="51" customHeight="1" x14ac:dyDescent="0.5">
      <c r="B214" s="367" t="s">
        <v>1662</v>
      </c>
      <c r="C214" s="367"/>
      <c r="D214" s="367"/>
      <c r="E214" s="367"/>
      <c r="F214" s="367"/>
      <c r="G214" s="367"/>
      <c r="H214" s="367"/>
      <c r="I214" s="367"/>
      <c r="J214" s="367"/>
    </row>
    <row r="215" spans="2:10" x14ac:dyDescent="0.5">
      <c r="B215" s="369"/>
      <c r="C215" s="369"/>
      <c r="D215" s="369"/>
      <c r="E215" s="369"/>
      <c r="F215" s="369"/>
      <c r="G215" s="369"/>
      <c r="H215" s="369"/>
      <c r="I215" s="369"/>
      <c r="J215" s="369"/>
    </row>
    <row r="216" spans="2:10" ht="15" customHeight="1" x14ac:dyDescent="0.5">
      <c r="B216" s="368" t="s">
        <v>1663</v>
      </c>
      <c r="C216" s="368"/>
      <c r="D216" s="368"/>
      <c r="E216" s="368"/>
      <c r="F216" s="368"/>
      <c r="G216" s="368"/>
      <c r="H216" s="368"/>
      <c r="I216" s="368"/>
      <c r="J216" s="368"/>
    </row>
    <row r="217" spans="2:10" ht="27" customHeight="1" x14ac:dyDescent="0.5">
      <c r="B217" s="367" t="s">
        <v>1664</v>
      </c>
      <c r="C217" s="367"/>
      <c r="D217" s="367"/>
      <c r="E217" s="367"/>
      <c r="F217" s="367"/>
      <c r="G217" s="367"/>
      <c r="H217" s="367"/>
      <c r="I217" s="367"/>
      <c r="J217" s="367"/>
    </row>
    <row r="218" spans="2:10" x14ac:dyDescent="0.5">
      <c r="B218" s="369"/>
      <c r="C218" s="369"/>
      <c r="D218" s="369"/>
      <c r="E218" s="369"/>
      <c r="F218" s="369"/>
      <c r="G218" s="369"/>
      <c r="H218" s="369"/>
      <c r="I218" s="369"/>
      <c r="J218" s="369"/>
    </row>
    <row r="219" spans="2:10" ht="15" customHeight="1" x14ac:dyDescent="0.5">
      <c r="B219" s="368" t="s">
        <v>1665</v>
      </c>
      <c r="C219" s="368"/>
      <c r="D219" s="368"/>
      <c r="E219" s="368"/>
      <c r="F219" s="368"/>
      <c r="G219" s="368"/>
      <c r="H219" s="368"/>
      <c r="I219" s="368"/>
      <c r="J219" s="368"/>
    </row>
    <row r="220" spans="2:10" ht="60" customHeight="1" x14ac:dyDescent="0.5">
      <c r="B220" s="367" t="s">
        <v>1666</v>
      </c>
      <c r="C220" s="367"/>
      <c r="D220" s="367"/>
      <c r="E220" s="367"/>
      <c r="F220" s="367"/>
      <c r="G220" s="367"/>
      <c r="H220" s="367"/>
      <c r="I220" s="367"/>
      <c r="J220" s="367"/>
    </row>
    <row r="221" spans="2:10" x14ac:dyDescent="0.5">
      <c r="B221" s="369"/>
      <c r="C221" s="369"/>
      <c r="D221" s="369"/>
      <c r="E221" s="369"/>
      <c r="F221" s="369"/>
      <c r="G221" s="369"/>
      <c r="H221" s="369"/>
      <c r="I221" s="369"/>
      <c r="J221" s="369"/>
    </row>
    <row r="222" spans="2:10" ht="15" customHeight="1" x14ac:dyDescent="0.5">
      <c r="B222" s="368" t="s">
        <v>1667</v>
      </c>
      <c r="C222" s="368"/>
      <c r="D222" s="368"/>
      <c r="E222" s="368"/>
      <c r="F222" s="368"/>
      <c r="G222" s="368"/>
      <c r="H222" s="368"/>
      <c r="I222" s="368"/>
      <c r="J222" s="368"/>
    </row>
    <row r="223" spans="2:10" ht="117" customHeight="1" x14ac:dyDescent="0.5">
      <c r="B223" s="367" t="s">
        <v>1668</v>
      </c>
      <c r="C223" s="367"/>
      <c r="D223" s="367"/>
      <c r="E223" s="367"/>
      <c r="F223" s="367"/>
      <c r="G223" s="367"/>
      <c r="H223" s="367"/>
      <c r="I223" s="367"/>
      <c r="J223" s="367"/>
    </row>
    <row r="224" spans="2:10" ht="15" customHeight="1" x14ac:dyDescent="0.5">
      <c r="B224" s="368" t="s">
        <v>1669</v>
      </c>
      <c r="C224" s="368"/>
      <c r="D224" s="368"/>
      <c r="E224" s="368"/>
      <c r="F224" s="368"/>
      <c r="G224" s="368"/>
      <c r="H224" s="368"/>
      <c r="I224" s="368"/>
      <c r="J224" s="368"/>
    </row>
    <row r="225" spans="2:10" ht="15" customHeight="1" x14ac:dyDescent="0.5">
      <c r="B225" s="368"/>
      <c r="C225" s="368"/>
      <c r="D225" s="368"/>
      <c r="E225" s="368"/>
      <c r="F225" s="368"/>
      <c r="G225" s="368"/>
      <c r="H225" s="368"/>
      <c r="I225" s="368"/>
      <c r="J225" s="368"/>
    </row>
    <row r="226" spans="2:10" x14ac:dyDescent="0.5">
      <c r="B226" s="367" t="s">
        <v>1670</v>
      </c>
      <c r="C226" s="367"/>
      <c r="D226" s="367"/>
      <c r="E226" s="367"/>
      <c r="F226" s="367"/>
      <c r="G226" s="367"/>
      <c r="H226" s="367"/>
      <c r="I226" s="367"/>
      <c r="J226" s="367"/>
    </row>
    <row r="227" spans="2:10" ht="15" customHeight="1" x14ac:dyDescent="0.5">
      <c r="B227" s="367"/>
      <c r="C227" s="367"/>
      <c r="D227" s="367"/>
      <c r="E227" s="367"/>
      <c r="F227" s="367"/>
      <c r="G227" s="367"/>
      <c r="H227" s="367"/>
      <c r="I227" s="367"/>
      <c r="J227" s="367"/>
    </row>
    <row r="228" spans="2:10" ht="15" customHeight="1" x14ac:dyDescent="0.5">
      <c r="B228" s="368" t="s">
        <v>1671</v>
      </c>
      <c r="C228" s="368"/>
      <c r="D228" s="368"/>
      <c r="E228" s="368"/>
      <c r="F228" s="368"/>
      <c r="G228" s="368"/>
      <c r="H228" s="368"/>
      <c r="I228" s="368"/>
      <c r="J228" s="368"/>
    </row>
    <row r="229" spans="2:10" ht="42.75" customHeight="1" x14ac:dyDescent="0.5">
      <c r="B229" s="367" t="s">
        <v>1672</v>
      </c>
      <c r="C229" s="367"/>
      <c r="D229" s="367"/>
      <c r="E229" s="367"/>
      <c r="F229" s="367"/>
      <c r="G229" s="367"/>
      <c r="H229" s="367"/>
      <c r="I229" s="367"/>
      <c r="J229" s="367"/>
    </row>
    <row r="230" spans="2:10" x14ac:dyDescent="0.5">
      <c r="B230" s="368"/>
      <c r="C230" s="368"/>
      <c r="D230" s="368"/>
      <c r="E230" s="368"/>
      <c r="F230" s="368"/>
      <c r="G230" s="368"/>
      <c r="H230" s="368"/>
      <c r="I230" s="368"/>
      <c r="J230" s="368"/>
    </row>
    <row r="231" spans="2:10" ht="2.25" customHeight="1" x14ac:dyDescent="0.5">
      <c r="J231" s="224"/>
    </row>
    <row r="232" spans="2:10" ht="51" customHeight="1" x14ac:dyDescent="0.5">
      <c r="B232" s="367"/>
      <c r="C232" s="367"/>
      <c r="D232" s="367"/>
      <c r="E232" s="367"/>
      <c r="F232" s="367"/>
      <c r="G232" s="367"/>
      <c r="H232" s="367"/>
      <c r="I232" s="367"/>
      <c r="J232" s="367"/>
    </row>
    <row r="233" spans="2:10" x14ac:dyDescent="0.5">
      <c r="J233" s="224"/>
    </row>
    <row r="234" spans="2:10" x14ac:dyDescent="0.5">
      <c r="J234" s="224"/>
    </row>
    <row r="235" spans="2:10" x14ac:dyDescent="0.5">
      <c r="J235" s="224"/>
    </row>
    <row r="236" spans="2:10" x14ac:dyDescent="0.5">
      <c r="J236" s="224"/>
    </row>
    <row r="237" spans="2:10" x14ac:dyDescent="0.5">
      <c r="J237" s="224"/>
    </row>
    <row r="238" spans="2:10" x14ac:dyDescent="0.5">
      <c r="J238" s="224"/>
    </row>
    <row r="239" spans="2:10" x14ac:dyDescent="0.5">
      <c r="J239" s="224"/>
    </row>
    <row r="240" spans="2:10" x14ac:dyDescent="0.5">
      <c r="J240" s="224"/>
    </row>
    <row r="241" spans="10:10" x14ac:dyDescent="0.5">
      <c r="J241" s="224"/>
    </row>
    <row r="242" spans="10:10" x14ac:dyDescent="0.5">
      <c r="J242" s="224"/>
    </row>
    <row r="243" spans="10:10" x14ac:dyDescent="0.5">
      <c r="J243" s="224"/>
    </row>
    <row r="244" spans="10:10" x14ac:dyDescent="0.5">
      <c r="J244" s="224"/>
    </row>
    <row r="245" spans="10:10" x14ac:dyDescent="0.5">
      <c r="J245" s="224"/>
    </row>
    <row r="246" spans="10:10" x14ac:dyDescent="0.5">
      <c r="J246" s="224"/>
    </row>
    <row r="247" spans="10:10" x14ac:dyDescent="0.5">
      <c r="J247" s="224"/>
    </row>
    <row r="248" spans="10:10" x14ac:dyDescent="0.5">
      <c r="J248" s="224"/>
    </row>
  </sheetData>
  <mergeCells count="77">
    <mergeCell ref="B41:G41"/>
    <mergeCell ref="C7:F7"/>
    <mergeCell ref="G7:J7"/>
    <mergeCell ref="G13:H13"/>
    <mergeCell ref="I13:J13"/>
    <mergeCell ref="G29:H29"/>
    <mergeCell ref="I29:J29"/>
    <mergeCell ref="I31:J31"/>
    <mergeCell ref="I32:J32"/>
    <mergeCell ref="I33:J33"/>
    <mergeCell ref="I34:J34"/>
    <mergeCell ref="I35:J35"/>
    <mergeCell ref="B55:G55"/>
    <mergeCell ref="B42:G42"/>
    <mergeCell ref="B43:G43"/>
    <mergeCell ref="B44:G44"/>
    <mergeCell ref="B45:G45"/>
    <mergeCell ref="B46:G46"/>
    <mergeCell ref="B47:G47"/>
    <mergeCell ref="B48:G48"/>
    <mergeCell ref="B49:G49"/>
    <mergeCell ref="B52:G52"/>
    <mergeCell ref="B53:G53"/>
    <mergeCell ref="B54:G54"/>
    <mergeCell ref="E172:F172"/>
    <mergeCell ref="B56:G56"/>
    <mergeCell ref="I61:J61"/>
    <mergeCell ref="I62:J62"/>
    <mergeCell ref="E137:F137"/>
    <mergeCell ref="E138:F138"/>
    <mergeCell ref="E139:F139"/>
    <mergeCell ref="E140:F140"/>
    <mergeCell ref="G150:H150"/>
    <mergeCell ref="I150:J150"/>
    <mergeCell ref="I154:I155"/>
    <mergeCell ref="J154:J155"/>
    <mergeCell ref="B198:G198"/>
    <mergeCell ref="B174:C174"/>
    <mergeCell ref="D174:E174"/>
    <mergeCell ref="F174:G174"/>
    <mergeCell ref="B176:G176"/>
    <mergeCell ref="B185:G185"/>
    <mergeCell ref="G186:H186"/>
    <mergeCell ref="I186:J186"/>
    <mergeCell ref="B187:G187"/>
    <mergeCell ref="B196:G196"/>
    <mergeCell ref="G197:H197"/>
    <mergeCell ref="I197:J197"/>
    <mergeCell ref="B213:J213"/>
    <mergeCell ref="B199:G199"/>
    <mergeCell ref="B200:G200"/>
    <mergeCell ref="B201:G201"/>
    <mergeCell ref="B203:G203"/>
    <mergeCell ref="B205:D205"/>
    <mergeCell ref="H205:J205"/>
    <mergeCell ref="D206:J206"/>
    <mergeCell ref="D207:J207"/>
    <mergeCell ref="B210:J210"/>
    <mergeCell ref="B211:J211"/>
    <mergeCell ref="B212:J212"/>
    <mergeCell ref="B226:J226"/>
    <mergeCell ref="B214:J214"/>
    <mergeCell ref="B215:J215"/>
    <mergeCell ref="B216:J216"/>
    <mergeCell ref="B217:J217"/>
    <mergeCell ref="B218:J218"/>
    <mergeCell ref="B219:J219"/>
    <mergeCell ref="B220:J220"/>
    <mergeCell ref="B221:J221"/>
    <mergeCell ref="B222:J222"/>
    <mergeCell ref="B223:J223"/>
    <mergeCell ref="B224:J225"/>
    <mergeCell ref="B227:J227"/>
    <mergeCell ref="B228:J228"/>
    <mergeCell ref="B229:J229"/>
    <mergeCell ref="B230:J230"/>
    <mergeCell ref="B232:J232"/>
  </mergeCells>
  <hyperlinks>
    <hyperlink ref="H205" r:id="rId1" xr:uid="{2907314C-0E5C-4EA5-ADE5-4F85DE2D426C}"/>
    <hyperlink ref="D207" r:id="rId2" xr:uid="{902F4F32-C84F-40F0-AE3B-75AE0C590B7E}"/>
    <hyperlink ref="D206" r:id="rId3" xr:uid="{723A933D-A6DA-4F40-B18F-0D96CD046F41}"/>
    <hyperlink ref="D206:J206" r:id="rId4" display="https://www.santandertotta.pt/pt_PT/Investor-Relations/Emissão-de-Divida/2020.html" xr:uid="{D4B494B5-529B-408F-8F71-E445F64C79DB}"/>
  </hyperlinks>
  <pageMargins left="0.23622047244094491" right="0.23622047244094491" top="0.74803149606299213" bottom="0.74803149606299213" header="0.31496062992125984" footer="0.31496062992125984"/>
  <pageSetup paperSize="9" scale="51" fitToHeight="0" orientation="portrait" horizontalDpi="1200" verticalDpi="1200" r:id="rId5"/>
  <headerFooter>
    <oddHeader>&amp;C&amp;"Verdana,Regular"Mortgage Covered Bonds
Investor Report - 31th March 2022
&amp;R&amp;G&amp;L&amp;"Calibri"&amp;11&amp;K000000&amp;"Calibri,Regular"&amp;K000000&amp;G</oddHeader>
  </headerFooter>
  <rowBreaks count="2" manualBreakCount="2">
    <brk id="91" min="1" max="9" man="1"/>
    <brk id="176"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70" zoomScaleNormal="70" workbookViewId="0">
      <selection activeCell="C35" sqref="C35"/>
    </sheetView>
  </sheetViews>
  <sheetFormatPr defaultColWidth="8.84375" defaultRowHeight="14.6" outlineLevelRow="1" x14ac:dyDescent="0.4"/>
  <cols>
    <col min="1" max="1" width="13.3046875" style="25" customWidth="1"/>
    <col min="2" max="2" width="60.53515625" style="25" bestFit="1" customWidth="1"/>
    <col min="3" max="3" width="45.69140625" style="25" bestFit="1" customWidth="1"/>
    <col min="4" max="7" width="41" style="25" customWidth="1"/>
    <col min="8" max="8" width="7.3046875" style="25" customWidth="1"/>
    <col min="9" max="9" width="92" style="25" customWidth="1"/>
    <col min="10" max="11" width="47.69140625" style="25" customWidth="1"/>
    <col min="12" max="12" width="7.3046875" style="25" customWidth="1"/>
    <col min="13" max="13" width="25.69140625" style="25" customWidth="1"/>
    <col min="14" max="14" width="25.69140625" style="23" customWidth="1"/>
    <col min="15" max="16384" width="8.84375" style="53"/>
  </cols>
  <sheetData>
    <row r="1" spans="1:13" ht="45" customHeight="1" x14ac:dyDescent="0.4">
      <c r="A1" s="402" t="s">
        <v>946</v>
      </c>
      <c r="B1" s="402"/>
    </row>
    <row r="2" spans="1:13" ht="30.9" x14ac:dyDescent="0.4">
      <c r="A2" s="124" t="s">
        <v>945</v>
      </c>
      <c r="B2" s="124"/>
      <c r="C2" s="23"/>
      <c r="D2" s="23"/>
      <c r="E2" s="23"/>
      <c r="F2" s="184" t="s">
        <v>1213</v>
      </c>
      <c r="G2" s="56"/>
      <c r="H2" s="23"/>
      <c r="I2" s="22"/>
      <c r="J2" s="23"/>
      <c r="K2" s="23"/>
      <c r="L2" s="23"/>
      <c r="M2" s="23"/>
    </row>
    <row r="3" spans="1:13" ht="15" thickBot="1" x14ac:dyDescent="0.45">
      <c r="A3" s="23"/>
      <c r="B3" s="24"/>
      <c r="C3" s="24"/>
      <c r="D3" s="23"/>
      <c r="E3" s="23"/>
      <c r="F3" s="23"/>
      <c r="G3" s="23"/>
      <c r="H3" s="23"/>
      <c r="L3" s="23"/>
      <c r="M3" s="23"/>
    </row>
    <row r="4" spans="1:13" ht="18.899999999999999" thickBot="1" x14ac:dyDescent="0.45">
      <c r="A4" s="26"/>
      <c r="B4" s="27" t="s">
        <v>23</v>
      </c>
      <c r="C4" s="196" t="s">
        <v>164</v>
      </c>
      <c r="D4" s="26"/>
      <c r="E4" s="26"/>
      <c r="F4" s="23"/>
      <c r="G4" s="23"/>
      <c r="H4" s="23"/>
      <c r="I4" s="35" t="s">
        <v>938</v>
      </c>
      <c r="J4" s="75" t="s">
        <v>804</v>
      </c>
      <c r="L4" s="23"/>
      <c r="M4" s="23"/>
    </row>
    <row r="5" spans="1:13" ht="15" thickBot="1" x14ac:dyDescent="0.45">
      <c r="H5" s="23"/>
      <c r="I5" s="80" t="s">
        <v>806</v>
      </c>
      <c r="J5" s="25" t="s">
        <v>807</v>
      </c>
      <c r="L5" s="23"/>
      <c r="M5" s="23"/>
    </row>
    <row r="6" spans="1:13" ht="18.45" x14ac:dyDescent="0.4">
      <c r="A6" s="28"/>
      <c r="B6" s="29" t="s">
        <v>846</v>
      </c>
      <c r="C6" s="28"/>
      <c r="E6" s="30"/>
      <c r="F6" s="30"/>
      <c r="G6" s="30"/>
      <c r="H6" s="23"/>
      <c r="I6" s="80" t="s">
        <v>809</v>
      </c>
      <c r="J6" s="25" t="s">
        <v>810</v>
      </c>
      <c r="L6" s="23"/>
      <c r="M6" s="23"/>
    </row>
    <row r="7" spans="1:13" x14ac:dyDescent="0.4">
      <c r="B7" s="32" t="s">
        <v>944</v>
      </c>
      <c r="H7" s="23"/>
      <c r="I7" s="80" t="s">
        <v>812</v>
      </c>
      <c r="J7" s="25" t="s">
        <v>813</v>
      </c>
      <c r="L7" s="23"/>
      <c r="M7" s="23"/>
    </row>
    <row r="8" spans="1:13" x14ac:dyDescent="0.4">
      <c r="B8" s="32" t="s">
        <v>859</v>
      </c>
      <c r="H8" s="23"/>
      <c r="I8" s="80" t="s">
        <v>936</v>
      </c>
      <c r="J8" s="25" t="s">
        <v>937</v>
      </c>
      <c r="L8" s="23"/>
      <c r="M8" s="23"/>
    </row>
    <row r="9" spans="1:13" ht="15" thickBot="1" x14ac:dyDescent="0.45">
      <c r="B9" s="33" t="s">
        <v>881</v>
      </c>
      <c r="H9" s="23"/>
      <c r="L9" s="23"/>
      <c r="M9" s="23"/>
    </row>
    <row r="10" spans="1:13" x14ac:dyDescent="0.4">
      <c r="B10" s="34"/>
      <c r="H10" s="23"/>
      <c r="I10" s="81" t="s">
        <v>940</v>
      </c>
      <c r="L10" s="23"/>
      <c r="M10" s="23"/>
    </row>
    <row r="11" spans="1:13" x14ac:dyDescent="0.4">
      <c r="B11" s="34"/>
      <c r="H11" s="23"/>
      <c r="I11" s="81" t="s">
        <v>942</v>
      </c>
      <c r="L11" s="23"/>
      <c r="M11" s="23"/>
    </row>
    <row r="12" spans="1:13" ht="36.9" x14ac:dyDescent="0.4">
      <c r="A12" s="35" t="s">
        <v>32</v>
      </c>
      <c r="B12" s="35" t="s">
        <v>927</v>
      </c>
      <c r="C12" s="36"/>
      <c r="D12" s="36"/>
      <c r="E12" s="36"/>
      <c r="F12" s="36"/>
      <c r="G12" s="36"/>
      <c r="H12" s="23"/>
      <c r="L12" s="23"/>
      <c r="M12" s="23"/>
    </row>
    <row r="13" spans="1:13" ht="15" customHeight="1" x14ac:dyDescent="0.4">
      <c r="A13" s="43"/>
      <c r="B13" s="44" t="s">
        <v>858</v>
      </c>
      <c r="C13" s="43" t="s">
        <v>926</v>
      </c>
      <c r="D13" s="43" t="s">
        <v>939</v>
      </c>
      <c r="E13" s="45"/>
      <c r="F13" s="46"/>
      <c r="G13" s="46"/>
      <c r="H13" s="23"/>
      <c r="L13" s="23"/>
      <c r="M13" s="23"/>
    </row>
    <row r="14" spans="1:13" x14ac:dyDescent="0.4">
      <c r="A14" s="25" t="s">
        <v>847</v>
      </c>
      <c r="B14" s="41" t="s">
        <v>836</v>
      </c>
      <c r="C14" s="194" t="s">
        <v>1457</v>
      </c>
      <c r="D14" s="194" t="s">
        <v>1459</v>
      </c>
      <c r="E14" s="30"/>
      <c r="F14" s="30"/>
      <c r="G14" s="30"/>
      <c r="H14" s="23"/>
      <c r="L14" s="23"/>
      <c r="M14" s="23"/>
    </row>
    <row r="15" spans="1:13" x14ac:dyDescent="0.4">
      <c r="A15" s="25" t="s">
        <v>848</v>
      </c>
      <c r="B15" s="41" t="s">
        <v>384</v>
      </c>
      <c r="C15" s="194" t="s">
        <v>1417</v>
      </c>
      <c r="D15" s="194" t="s">
        <v>1460</v>
      </c>
      <c r="E15" s="30"/>
      <c r="F15" s="30"/>
      <c r="G15" s="30"/>
      <c r="H15" s="23"/>
      <c r="L15" s="23"/>
      <c r="M15" s="23"/>
    </row>
    <row r="16" spans="1:13" x14ac:dyDescent="0.4">
      <c r="A16" s="25" t="s">
        <v>849</v>
      </c>
      <c r="B16" s="41" t="s">
        <v>837</v>
      </c>
      <c r="C16" s="194" t="s">
        <v>1457</v>
      </c>
      <c r="D16" s="194" t="s">
        <v>1459</v>
      </c>
      <c r="E16" s="30"/>
      <c r="F16" s="30"/>
      <c r="G16" s="30"/>
      <c r="H16" s="23"/>
      <c r="L16" s="23"/>
      <c r="M16" s="23"/>
    </row>
    <row r="17" spans="1:13" x14ac:dyDescent="0.4">
      <c r="A17" s="25" t="s">
        <v>850</v>
      </c>
      <c r="B17" s="162" t="s">
        <v>838</v>
      </c>
      <c r="C17" s="194" t="s">
        <v>1457</v>
      </c>
      <c r="D17" s="194" t="s">
        <v>1459</v>
      </c>
      <c r="E17" s="30"/>
      <c r="F17" s="30"/>
      <c r="G17" s="30"/>
      <c r="H17" s="23"/>
      <c r="L17" s="23"/>
      <c r="M17" s="23"/>
    </row>
    <row r="18" spans="1:13" x14ac:dyDescent="0.4">
      <c r="A18" s="25" t="s">
        <v>851</v>
      </c>
      <c r="B18" s="41" t="s">
        <v>839</v>
      </c>
      <c r="C18" s="194" t="s">
        <v>1417</v>
      </c>
      <c r="D18" s="194" t="s">
        <v>1460</v>
      </c>
      <c r="E18" s="30"/>
      <c r="F18" s="30"/>
      <c r="G18" s="30"/>
      <c r="H18" s="23"/>
      <c r="L18" s="23"/>
      <c r="M18" s="23"/>
    </row>
    <row r="19" spans="1:13" x14ac:dyDescent="0.4">
      <c r="A19" s="25" t="s">
        <v>852</v>
      </c>
      <c r="B19" s="41" t="s">
        <v>840</v>
      </c>
      <c r="C19" s="194" t="s">
        <v>1457</v>
      </c>
      <c r="D19" s="194" t="s">
        <v>1459</v>
      </c>
      <c r="E19" s="30"/>
      <c r="F19" s="30"/>
      <c r="G19" s="30"/>
      <c r="H19" s="23"/>
      <c r="L19" s="23"/>
      <c r="M19" s="23"/>
    </row>
    <row r="20" spans="1:13" x14ac:dyDescent="0.4">
      <c r="A20" s="25" t="s">
        <v>853</v>
      </c>
      <c r="B20" s="41" t="s">
        <v>841</v>
      </c>
      <c r="C20" s="194" t="s">
        <v>1417</v>
      </c>
      <c r="D20" s="194" t="s">
        <v>1460</v>
      </c>
      <c r="E20" s="30"/>
      <c r="F20" s="30"/>
      <c r="G20" s="30"/>
      <c r="H20" s="23"/>
      <c r="L20" s="23"/>
      <c r="M20" s="23"/>
    </row>
    <row r="21" spans="1:13" x14ac:dyDescent="0.4">
      <c r="A21" s="25" t="s">
        <v>854</v>
      </c>
      <c r="B21" s="41" t="s">
        <v>842</v>
      </c>
      <c r="C21" s="194" t="s">
        <v>1457</v>
      </c>
      <c r="D21" s="194" t="s">
        <v>1459</v>
      </c>
      <c r="E21" s="30"/>
      <c r="F21" s="30"/>
      <c r="G21" s="30"/>
      <c r="H21" s="23"/>
      <c r="L21" s="23"/>
      <c r="M21" s="23"/>
    </row>
    <row r="22" spans="1:13" x14ac:dyDescent="0.4">
      <c r="A22" s="25" t="s">
        <v>855</v>
      </c>
      <c r="B22" s="41" t="s">
        <v>843</v>
      </c>
      <c r="C22" s="194" t="s">
        <v>1457</v>
      </c>
      <c r="D22" s="194" t="s">
        <v>1459</v>
      </c>
      <c r="E22" s="30"/>
      <c r="F22" s="30"/>
      <c r="G22" s="30"/>
      <c r="H22" s="23"/>
      <c r="L22" s="23"/>
      <c r="M22" s="23"/>
    </row>
    <row r="23" spans="1:13" x14ac:dyDescent="0.4">
      <c r="A23" s="25" t="s">
        <v>856</v>
      </c>
      <c r="B23" s="41" t="s">
        <v>922</v>
      </c>
      <c r="C23" s="343" t="s">
        <v>1673</v>
      </c>
      <c r="D23" s="343" t="s">
        <v>1674</v>
      </c>
      <c r="E23" s="30"/>
      <c r="F23" s="30"/>
      <c r="G23" s="30"/>
      <c r="H23" s="23"/>
      <c r="L23" s="23"/>
      <c r="M23" s="23"/>
    </row>
    <row r="24" spans="1:13" ht="29.15" x14ac:dyDescent="0.4">
      <c r="A24" s="25" t="s">
        <v>924</v>
      </c>
      <c r="B24" s="41" t="s">
        <v>923</v>
      </c>
      <c r="C24" s="194" t="s">
        <v>1458</v>
      </c>
      <c r="D24" s="194"/>
      <c r="E24" s="30"/>
      <c r="F24" s="30"/>
      <c r="G24" s="30"/>
      <c r="H24" s="23"/>
      <c r="L24" s="23"/>
      <c r="M24" s="23"/>
    </row>
    <row r="25" spans="1:13" outlineLevel="1" x14ac:dyDescent="0.4">
      <c r="A25" s="25" t="s">
        <v>857</v>
      </c>
      <c r="B25" s="39" t="s">
        <v>1396</v>
      </c>
      <c r="C25" s="172"/>
      <c r="D25" s="172"/>
      <c r="E25" s="30"/>
      <c r="F25" s="30"/>
      <c r="G25" s="30"/>
      <c r="H25" s="23"/>
      <c r="L25" s="23"/>
      <c r="M25" s="23"/>
    </row>
    <row r="26" spans="1:13" outlineLevel="1" x14ac:dyDescent="0.4">
      <c r="A26" s="25" t="s">
        <v>860</v>
      </c>
      <c r="B26" s="182"/>
      <c r="C26" s="183"/>
      <c r="D26" s="183"/>
      <c r="E26" s="30"/>
      <c r="F26" s="30"/>
      <c r="G26" s="30"/>
      <c r="H26" s="23"/>
      <c r="L26" s="23"/>
      <c r="M26" s="23"/>
    </row>
    <row r="27" spans="1:13" outlineLevel="1" x14ac:dyDescent="0.4">
      <c r="A27" s="25" t="s">
        <v>861</v>
      </c>
      <c r="B27" s="182"/>
      <c r="C27" s="183"/>
      <c r="D27" s="183"/>
      <c r="E27" s="30"/>
      <c r="F27" s="30"/>
      <c r="G27" s="30"/>
      <c r="H27" s="23"/>
      <c r="L27" s="23"/>
      <c r="M27" s="23"/>
    </row>
    <row r="28" spans="1:13" outlineLevel="1" x14ac:dyDescent="0.4">
      <c r="A28" s="25" t="s">
        <v>862</v>
      </c>
      <c r="B28" s="182"/>
      <c r="C28" s="183"/>
      <c r="D28" s="183"/>
      <c r="E28" s="30"/>
      <c r="F28" s="30"/>
      <c r="G28" s="30"/>
      <c r="H28" s="23"/>
      <c r="L28" s="23"/>
      <c r="M28" s="23"/>
    </row>
    <row r="29" spans="1:13" outlineLevel="1" x14ac:dyDescent="0.4">
      <c r="A29" s="25" t="s">
        <v>863</v>
      </c>
      <c r="B29" s="182"/>
      <c r="C29" s="183"/>
      <c r="D29" s="183"/>
      <c r="E29" s="30"/>
      <c r="F29" s="30"/>
      <c r="G29" s="30"/>
      <c r="H29" s="23"/>
      <c r="L29" s="23"/>
      <c r="M29" s="23"/>
    </row>
    <row r="30" spans="1:13" outlineLevel="1" x14ac:dyDescent="0.4">
      <c r="A30" s="25" t="s">
        <v>864</v>
      </c>
      <c r="B30" s="182"/>
      <c r="C30" s="183"/>
      <c r="D30" s="183"/>
      <c r="E30" s="30"/>
      <c r="F30" s="30"/>
      <c r="G30" s="30"/>
      <c r="H30" s="23"/>
      <c r="L30" s="23"/>
      <c r="M30" s="23"/>
    </row>
    <row r="31" spans="1:13" outlineLevel="1" x14ac:dyDescent="0.4">
      <c r="A31" s="25" t="s">
        <v>865</v>
      </c>
      <c r="B31" s="182"/>
      <c r="C31" s="183"/>
      <c r="D31" s="183"/>
      <c r="E31" s="30"/>
      <c r="F31" s="30"/>
      <c r="G31" s="30"/>
      <c r="H31" s="23"/>
      <c r="L31" s="23"/>
      <c r="M31" s="23"/>
    </row>
    <row r="32" spans="1:13" outlineLevel="1" x14ac:dyDescent="0.4">
      <c r="A32" s="25" t="s">
        <v>866</v>
      </c>
      <c r="B32" s="182"/>
      <c r="C32" s="183"/>
      <c r="D32" s="183"/>
      <c r="E32" s="30"/>
      <c r="F32" s="30"/>
      <c r="G32" s="30"/>
      <c r="H32" s="23"/>
      <c r="L32" s="23"/>
      <c r="M32" s="23"/>
    </row>
    <row r="33" spans="1:13" ht="18.45" x14ac:dyDescent="0.4">
      <c r="A33" s="36"/>
      <c r="B33" s="35" t="s">
        <v>859</v>
      </c>
      <c r="C33" s="36"/>
      <c r="D33" s="36"/>
      <c r="E33" s="36"/>
      <c r="F33" s="36"/>
      <c r="G33" s="36"/>
      <c r="H33" s="23"/>
      <c r="L33" s="23"/>
      <c r="M33" s="23"/>
    </row>
    <row r="34" spans="1:13" ht="15" customHeight="1" x14ac:dyDescent="0.4">
      <c r="A34" s="43"/>
      <c r="B34" s="44" t="s">
        <v>844</v>
      </c>
      <c r="C34" s="43" t="s">
        <v>934</v>
      </c>
      <c r="D34" s="43" t="s">
        <v>939</v>
      </c>
      <c r="E34" s="43" t="s">
        <v>845</v>
      </c>
      <c r="F34" s="46"/>
      <c r="G34" s="46"/>
      <c r="H34" s="23"/>
      <c r="L34" s="23"/>
      <c r="M34" s="23"/>
    </row>
    <row r="35" spans="1:13" ht="15.9" x14ac:dyDescent="0.4">
      <c r="A35" s="25" t="s">
        <v>882</v>
      </c>
      <c r="B35" s="206" t="s">
        <v>1461</v>
      </c>
      <c r="C35" s="206" t="s">
        <v>935</v>
      </c>
      <c r="D35" s="206" t="s">
        <v>1462</v>
      </c>
      <c r="E35" s="206" t="s">
        <v>1463</v>
      </c>
      <c r="F35" s="79"/>
      <c r="G35" s="79"/>
      <c r="H35" s="23"/>
      <c r="L35" s="23"/>
      <c r="M35" s="23"/>
    </row>
    <row r="36" spans="1:13" x14ac:dyDescent="0.4">
      <c r="A36" s="25" t="s">
        <v>883</v>
      </c>
      <c r="B36" s="41"/>
      <c r="H36" s="23"/>
      <c r="L36" s="23"/>
      <c r="M36" s="23"/>
    </row>
    <row r="37" spans="1:13" x14ac:dyDescent="0.4">
      <c r="A37" s="25" t="s">
        <v>884</v>
      </c>
      <c r="B37" s="41"/>
      <c r="H37" s="23"/>
      <c r="L37" s="23"/>
      <c r="M37" s="23"/>
    </row>
    <row r="38" spans="1:13" x14ac:dyDescent="0.4">
      <c r="A38" s="25" t="s">
        <v>885</v>
      </c>
      <c r="B38" s="41"/>
      <c r="H38" s="23"/>
      <c r="L38" s="23"/>
      <c r="M38" s="23"/>
    </row>
    <row r="39" spans="1:13" x14ac:dyDescent="0.4">
      <c r="A39" s="25" t="s">
        <v>886</v>
      </c>
      <c r="B39" s="41"/>
      <c r="H39" s="23"/>
      <c r="L39" s="23"/>
      <c r="M39" s="23"/>
    </row>
    <row r="40" spans="1:13" x14ac:dyDescent="0.4">
      <c r="A40" s="25" t="s">
        <v>887</v>
      </c>
      <c r="B40" s="41"/>
      <c r="H40" s="23"/>
      <c r="L40" s="23"/>
      <c r="M40" s="23"/>
    </row>
    <row r="41" spans="1:13" x14ac:dyDescent="0.4">
      <c r="A41" s="25" t="s">
        <v>888</v>
      </c>
      <c r="B41" s="41"/>
      <c r="H41" s="23"/>
      <c r="L41" s="23"/>
      <c r="M41" s="23"/>
    </row>
    <row r="42" spans="1:13" x14ac:dyDescent="0.4">
      <c r="A42" s="25" t="s">
        <v>889</v>
      </c>
      <c r="B42" s="41"/>
      <c r="H42" s="23"/>
      <c r="L42" s="23"/>
      <c r="M42" s="23"/>
    </row>
    <row r="43" spans="1:13" x14ac:dyDescent="0.4">
      <c r="A43" s="25" t="s">
        <v>890</v>
      </c>
      <c r="B43" s="41"/>
      <c r="H43" s="23"/>
      <c r="L43" s="23"/>
      <c r="M43" s="23"/>
    </row>
    <row r="44" spans="1:13" x14ac:dyDescent="0.4">
      <c r="A44" s="25" t="s">
        <v>891</v>
      </c>
      <c r="B44" s="41"/>
      <c r="H44" s="23"/>
      <c r="L44" s="23"/>
      <c r="M44" s="23"/>
    </row>
    <row r="45" spans="1:13" x14ac:dyDescent="0.4">
      <c r="A45" s="25" t="s">
        <v>892</v>
      </c>
      <c r="B45" s="41"/>
      <c r="H45" s="23"/>
      <c r="L45" s="23"/>
      <c r="M45" s="23"/>
    </row>
    <row r="46" spans="1:13" x14ac:dyDescent="0.4">
      <c r="A46" s="25" t="s">
        <v>893</v>
      </c>
      <c r="B46" s="41"/>
      <c r="H46" s="23"/>
      <c r="L46" s="23"/>
      <c r="M46" s="23"/>
    </row>
    <row r="47" spans="1:13" x14ac:dyDescent="0.4">
      <c r="A47" s="25" t="s">
        <v>894</v>
      </c>
      <c r="B47" s="41"/>
      <c r="H47" s="23"/>
      <c r="L47" s="23"/>
      <c r="M47" s="23"/>
    </row>
    <row r="48" spans="1:13" x14ac:dyDescent="0.4">
      <c r="A48" s="25" t="s">
        <v>895</v>
      </c>
      <c r="B48" s="41"/>
      <c r="H48" s="23"/>
      <c r="L48" s="23"/>
      <c r="M48" s="23"/>
    </row>
    <row r="49" spans="1:13" x14ac:dyDescent="0.4">
      <c r="A49" s="25" t="s">
        <v>896</v>
      </c>
      <c r="B49" s="41"/>
      <c r="H49" s="23"/>
      <c r="L49" s="23"/>
      <c r="M49" s="23"/>
    </row>
    <row r="50" spans="1:13" x14ac:dyDescent="0.4">
      <c r="A50" s="25" t="s">
        <v>897</v>
      </c>
      <c r="B50" s="41"/>
      <c r="H50" s="23"/>
      <c r="L50" s="23"/>
      <c r="M50" s="23"/>
    </row>
    <row r="51" spans="1:13" x14ac:dyDescent="0.4">
      <c r="A51" s="25" t="s">
        <v>898</v>
      </c>
      <c r="B51" s="41"/>
      <c r="H51" s="23"/>
      <c r="L51" s="23"/>
      <c r="M51" s="23"/>
    </row>
    <row r="52" spans="1:13" x14ac:dyDescent="0.4">
      <c r="A52" s="25" t="s">
        <v>899</v>
      </c>
      <c r="B52" s="41"/>
      <c r="H52" s="23"/>
      <c r="L52" s="23"/>
      <c r="M52" s="23"/>
    </row>
    <row r="53" spans="1:13" x14ac:dyDescent="0.4">
      <c r="A53" s="25" t="s">
        <v>900</v>
      </c>
      <c r="B53" s="41"/>
      <c r="H53" s="23"/>
      <c r="L53" s="23"/>
      <c r="M53" s="23"/>
    </row>
    <row r="54" spans="1:13" x14ac:dyDescent="0.4">
      <c r="A54" s="25" t="s">
        <v>901</v>
      </c>
      <c r="B54" s="41"/>
      <c r="H54" s="23"/>
      <c r="L54" s="23"/>
      <c r="M54" s="23"/>
    </row>
    <row r="55" spans="1:13" x14ac:dyDescent="0.4">
      <c r="A55" s="25" t="s">
        <v>902</v>
      </c>
      <c r="B55" s="41"/>
      <c r="H55" s="23"/>
      <c r="L55" s="23"/>
      <c r="M55" s="23"/>
    </row>
    <row r="56" spans="1:13" x14ac:dyDescent="0.4">
      <c r="A56" s="25" t="s">
        <v>903</v>
      </c>
      <c r="B56" s="41"/>
      <c r="H56" s="23"/>
      <c r="L56" s="23"/>
      <c r="M56" s="23"/>
    </row>
    <row r="57" spans="1:13" x14ac:dyDescent="0.4">
      <c r="A57" s="25" t="s">
        <v>904</v>
      </c>
      <c r="B57" s="41"/>
      <c r="H57" s="23"/>
      <c r="L57" s="23"/>
      <c r="M57" s="23"/>
    </row>
    <row r="58" spans="1:13" x14ac:dyDescent="0.4">
      <c r="A58" s="25" t="s">
        <v>905</v>
      </c>
      <c r="B58" s="41"/>
      <c r="H58" s="23"/>
      <c r="L58" s="23"/>
      <c r="M58" s="23"/>
    </row>
    <row r="59" spans="1:13" x14ac:dyDescent="0.4">
      <c r="A59" s="25" t="s">
        <v>906</v>
      </c>
      <c r="B59" s="41"/>
      <c r="H59" s="23"/>
      <c r="L59" s="23"/>
      <c r="M59" s="23"/>
    </row>
    <row r="60" spans="1:13" outlineLevel="1" x14ac:dyDescent="0.4">
      <c r="A60" s="25" t="s">
        <v>867</v>
      </c>
      <c r="B60" s="41"/>
      <c r="E60" s="41"/>
      <c r="F60" s="41"/>
      <c r="G60" s="41"/>
      <c r="H60" s="23"/>
      <c r="L60" s="23"/>
      <c r="M60" s="23"/>
    </row>
    <row r="61" spans="1:13" outlineLevel="1" x14ac:dyDescent="0.4">
      <c r="A61" s="25" t="s">
        <v>868</v>
      </c>
      <c r="B61" s="41"/>
      <c r="E61" s="41"/>
      <c r="F61" s="41"/>
      <c r="G61" s="41"/>
      <c r="H61" s="23"/>
      <c r="L61" s="23"/>
      <c r="M61" s="23"/>
    </row>
    <row r="62" spans="1:13" outlineLevel="1" x14ac:dyDescent="0.4">
      <c r="A62" s="25" t="s">
        <v>869</v>
      </c>
      <c r="B62" s="41"/>
      <c r="E62" s="41"/>
      <c r="F62" s="41"/>
      <c r="G62" s="41"/>
      <c r="H62" s="23"/>
      <c r="L62" s="23"/>
      <c r="M62" s="23"/>
    </row>
    <row r="63" spans="1:13" outlineLevel="1" x14ac:dyDescent="0.4">
      <c r="A63" s="25" t="s">
        <v>870</v>
      </c>
      <c r="B63" s="41"/>
      <c r="E63" s="41"/>
      <c r="F63" s="41"/>
      <c r="G63" s="41"/>
      <c r="H63" s="23"/>
      <c r="L63" s="23"/>
      <c r="M63" s="23"/>
    </row>
    <row r="64" spans="1:13" outlineLevel="1" x14ac:dyDescent="0.4">
      <c r="A64" s="25" t="s">
        <v>871</v>
      </c>
      <c r="B64" s="41"/>
      <c r="E64" s="41"/>
      <c r="F64" s="41"/>
      <c r="G64" s="41"/>
      <c r="H64" s="23"/>
      <c r="L64" s="23"/>
      <c r="M64" s="23"/>
    </row>
    <row r="65" spans="1:14" outlineLevel="1" x14ac:dyDescent="0.4">
      <c r="A65" s="25" t="s">
        <v>872</v>
      </c>
      <c r="B65" s="41"/>
      <c r="E65" s="41"/>
      <c r="F65" s="41"/>
      <c r="G65" s="41"/>
      <c r="H65" s="23"/>
      <c r="L65" s="23"/>
      <c r="M65" s="23"/>
    </row>
    <row r="66" spans="1:14" outlineLevel="1" x14ac:dyDescent="0.4">
      <c r="A66" s="25" t="s">
        <v>873</v>
      </c>
      <c r="B66" s="41"/>
      <c r="E66" s="41"/>
      <c r="F66" s="41"/>
      <c r="G66" s="41"/>
      <c r="H66" s="23"/>
      <c r="L66" s="23"/>
      <c r="M66" s="23"/>
    </row>
    <row r="67" spans="1:14" outlineLevel="1" x14ac:dyDescent="0.4">
      <c r="A67" s="25" t="s">
        <v>874</v>
      </c>
      <c r="B67" s="41"/>
      <c r="E67" s="41"/>
      <c r="F67" s="41"/>
      <c r="G67" s="41"/>
      <c r="H67" s="23"/>
      <c r="L67" s="23"/>
      <c r="M67" s="23"/>
    </row>
    <row r="68" spans="1:14" outlineLevel="1" x14ac:dyDescent="0.4">
      <c r="A68" s="25" t="s">
        <v>875</v>
      </c>
      <c r="B68" s="41"/>
      <c r="E68" s="41"/>
      <c r="F68" s="41"/>
      <c r="G68" s="41"/>
      <c r="H68" s="23"/>
      <c r="L68" s="23"/>
      <c r="M68" s="23"/>
    </row>
    <row r="69" spans="1:14" outlineLevel="1" x14ac:dyDescent="0.4">
      <c r="A69" s="25" t="s">
        <v>876</v>
      </c>
      <c r="B69" s="41"/>
      <c r="E69" s="41"/>
      <c r="F69" s="41"/>
      <c r="G69" s="41"/>
      <c r="H69" s="23"/>
      <c r="L69" s="23"/>
      <c r="M69" s="23"/>
    </row>
    <row r="70" spans="1:14" outlineLevel="1" x14ac:dyDescent="0.4">
      <c r="A70" s="25" t="s">
        <v>877</v>
      </c>
      <c r="B70" s="41"/>
      <c r="E70" s="41"/>
      <c r="F70" s="41"/>
      <c r="G70" s="41"/>
      <c r="H70" s="23"/>
      <c r="L70" s="23"/>
      <c r="M70" s="23"/>
    </row>
    <row r="71" spans="1:14" outlineLevel="1" x14ac:dyDescent="0.4">
      <c r="A71" s="25" t="s">
        <v>878</v>
      </c>
      <c r="B71" s="41"/>
      <c r="E71" s="41"/>
      <c r="F71" s="41"/>
      <c r="G71" s="41"/>
      <c r="H71" s="23"/>
      <c r="L71" s="23"/>
      <c r="M71" s="23"/>
    </row>
    <row r="72" spans="1:14" outlineLevel="1" x14ac:dyDescent="0.4">
      <c r="A72" s="25" t="s">
        <v>879</v>
      </c>
      <c r="B72" s="41"/>
      <c r="E72" s="41"/>
      <c r="F72" s="41"/>
      <c r="G72" s="41"/>
      <c r="H72" s="23"/>
      <c r="L72" s="23"/>
      <c r="M72" s="23"/>
    </row>
    <row r="73" spans="1:14" ht="18.45" x14ac:dyDescent="0.4">
      <c r="A73" s="36"/>
      <c r="B73" s="35" t="s">
        <v>881</v>
      </c>
      <c r="C73" s="36"/>
      <c r="D73" s="36"/>
      <c r="E73" s="36"/>
      <c r="F73" s="36"/>
      <c r="G73" s="36"/>
      <c r="H73" s="23"/>
    </row>
    <row r="74" spans="1:14" ht="15" customHeight="1" x14ac:dyDescent="0.4">
      <c r="A74" s="43"/>
      <c r="B74" s="44" t="s">
        <v>767</v>
      </c>
      <c r="C74" s="43" t="s">
        <v>943</v>
      </c>
      <c r="D74" s="43"/>
      <c r="E74" s="46"/>
      <c r="F74" s="46"/>
      <c r="G74" s="46"/>
      <c r="H74" s="53"/>
      <c r="I74" s="53"/>
      <c r="J74" s="53"/>
      <c r="K74" s="53"/>
      <c r="L74" s="53"/>
      <c r="M74" s="53"/>
      <c r="N74" s="53"/>
    </row>
    <row r="75" spans="1:14" x14ac:dyDescent="0.4">
      <c r="A75" s="25" t="s">
        <v>907</v>
      </c>
      <c r="B75" s="25" t="s">
        <v>925</v>
      </c>
      <c r="C75" s="172">
        <f>+[2]IR!$H$6</f>
        <v>102.84293729700143</v>
      </c>
      <c r="H75" s="23"/>
    </row>
    <row r="76" spans="1:14" x14ac:dyDescent="0.4">
      <c r="A76" s="25" t="s">
        <v>908</v>
      </c>
      <c r="B76" s="25" t="s">
        <v>941</v>
      </c>
      <c r="C76" s="25">
        <f>+[2]IR!$I$6</f>
        <v>320.83602818220919</v>
      </c>
      <c r="H76" s="23"/>
    </row>
    <row r="77" spans="1:14" outlineLevel="1" x14ac:dyDescent="0.4">
      <c r="A77" s="25" t="s">
        <v>909</v>
      </c>
      <c r="H77" s="23"/>
    </row>
    <row r="78" spans="1:14" outlineLevel="1" x14ac:dyDescent="0.4">
      <c r="A78" s="25" t="s">
        <v>910</v>
      </c>
      <c r="H78" s="23"/>
    </row>
    <row r="79" spans="1:14" outlineLevel="1" x14ac:dyDescent="0.4">
      <c r="A79" s="25" t="s">
        <v>911</v>
      </c>
      <c r="H79" s="23"/>
    </row>
    <row r="80" spans="1:14" outlineLevel="1" x14ac:dyDescent="0.4">
      <c r="A80" s="25" t="s">
        <v>912</v>
      </c>
      <c r="H80" s="23"/>
    </row>
    <row r="81" spans="1:8" x14ac:dyDescent="0.4">
      <c r="A81" s="43"/>
      <c r="B81" s="44" t="s">
        <v>913</v>
      </c>
      <c r="C81" s="43" t="s">
        <v>466</v>
      </c>
      <c r="D81" s="43" t="s">
        <v>467</v>
      </c>
      <c r="E81" s="46" t="s">
        <v>768</v>
      </c>
      <c r="F81" s="46" t="s">
        <v>769</v>
      </c>
      <c r="G81" s="46" t="s">
        <v>933</v>
      </c>
      <c r="H81" s="23"/>
    </row>
    <row r="82" spans="1:8" x14ac:dyDescent="0.4">
      <c r="A82" s="25" t="s">
        <v>914</v>
      </c>
      <c r="B82" s="172" t="s">
        <v>992</v>
      </c>
      <c r="C82" s="207">
        <f>+[2]IR!H150</f>
        <v>4.8011527075627995E-3</v>
      </c>
      <c r="D82" s="172">
        <v>0</v>
      </c>
      <c r="E82" s="165">
        <v>0</v>
      </c>
      <c r="F82" s="165">
        <v>0</v>
      </c>
      <c r="G82" s="204">
        <f>+C82</f>
        <v>4.8011527075627995E-3</v>
      </c>
      <c r="H82" s="23"/>
    </row>
    <row r="83" spans="1:8" x14ac:dyDescent="0.4">
      <c r="A83" s="25" t="s">
        <v>915</v>
      </c>
      <c r="B83" s="172" t="s">
        <v>930</v>
      </c>
      <c r="C83" s="204">
        <f>+[2]IR!H151</f>
        <v>3.2018208349609336E-4</v>
      </c>
      <c r="D83" s="165">
        <v>0</v>
      </c>
      <c r="E83" s="165">
        <v>0</v>
      </c>
      <c r="F83" s="165">
        <v>0</v>
      </c>
      <c r="G83" s="204">
        <f t="shared" ref="G83:G86" si="0">+C83</f>
        <v>3.2018208349609336E-4</v>
      </c>
      <c r="H83" s="23"/>
    </row>
    <row r="84" spans="1:8" x14ac:dyDescent="0.4">
      <c r="A84" s="25" t="s">
        <v>916</v>
      </c>
      <c r="B84" s="172" t="s">
        <v>928</v>
      </c>
      <c r="C84" s="204">
        <f>+[2]IR!H152</f>
        <v>4.29480939660295E-5</v>
      </c>
      <c r="D84" s="165">
        <v>0</v>
      </c>
      <c r="E84" s="165">
        <v>0</v>
      </c>
      <c r="F84" s="165">
        <v>0</v>
      </c>
      <c r="G84" s="204">
        <f t="shared" si="0"/>
        <v>4.29480939660295E-5</v>
      </c>
      <c r="H84" s="23"/>
    </row>
    <row r="85" spans="1:8" x14ac:dyDescent="0.4">
      <c r="A85" s="25" t="s">
        <v>917</v>
      </c>
      <c r="B85" s="172" t="s">
        <v>929</v>
      </c>
      <c r="C85" s="25">
        <v>0</v>
      </c>
      <c r="D85" s="165">
        <v>0</v>
      </c>
      <c r="E85" s="165">
        <v>0</v>
      </c>
      <c r="F85" s="165">
        <v>0</v>
      </c>
      <c r="G85" s="204">
        <f t="shared" si="0"/>
        <v>0</v>
      </c>
      <c r="H85" s="23"/>
    </row>
    <row r="86" spans="1:8" x14ac:dyDescent="0.4">
      <c r="A86" s="25" t="s">
        <v>932</v>
      </c>
      <c r="B86" s="172" t="s">
        <v>931</v>
      </c>
      <c r="C86" s="25">
        <v>0</v>
      </c>
      <c r="D86" s="165">
        <v>0</v>
      </c>
      <c r="E86" s="165">
        <v>0</v>
      </c>
      <c r="F86" s="165">
        <v>0</v>
      </c>
      <c r="G86" s="204">
        <f t="shared" si="0"/>
        <v>0</v>
      </c>
      <c r="H86" s="23"/>
    </row>
    <row r="87" spans="1:8" outlineLevel="1" x14ac:dyDescent="0.4">
      <c r="A87" s="25" t="s">
        <v>918</v>
      </c>
      <c r="H87" s="23"/>
    </row>
    <row r="88" spans="1:8" outlineLevel="1" x14ac:dyDescent="0.4">
      <c r="A88" s="25" t="s">
        <v>919</v>
      </c>
      <c r="H88" s="23"/>
    </row>
    <row r="89" spans="1:8" outlineLevel="1" x14ac:dyDescent="0.4">
      <c r="A89" s="25" t="s">
        <v>920</v>
      </c>
      <c r="H89" s="23"/>
    </row>
    <row r="90" spans="1:8" outlineLevel="1" x14ac:dyDescent="0.4">
      <c r="A90" s="25" t="s">
        <v>921</v>
      </c>
      <c r="H90" s="23"/>
    </row>
    <row r="91" spans="1:8" x14ac:dyDescent="0.4">
      <c r="H91" s="23"/>
    </row>
    <row r="92" spans="1:8" x14ac:dyDescent="0.4">
      <c r="H92" s="23"/>
    </row>
    <row r="93" spans="1:8" x14ac:dyDescent="0.4">
      <c r="H93" s="23"/>
    </row>
    <row r="94" spans="1:8" x14ac:dyDescent="0.4">
      <c r="H94" s="23"/>
    </row>
    <row r="95" spans="1:8" x14ac:dyDescent="0.4">
      <c r="H95" s="23"/>
    </row>
    <row r="96" spans="1:8" x14ac:dyDescent="0.4">
      <c r="H96" s="23"/>
    </row>
    <row r="97" spans="8:8" x14ac:dyDescent="0.4">
      <c r="H97" s="23"/>
    </row>
    <row r="98" spans="8:8" x14ac:dyDescent="0.4">
      <c r="H98" s="23"/>
    </row>
    <row r="99" spans="8:8" x14ac:dyDescent="0.4">
      <c r="H99" s="23"/>
    </row>
    <row r="100" spans="8:8" x14ac:dyDescent="0.4">
      <c r="H100" s="23"/>
    </row>
    <row r="101" spans="8:8" x14ac:dyDescent="0.4">
      <c r="H101" s="23"/>
    </row>
    <row r="102" spans="8:8" x14ac:dyDescent="0.4">
      <c r="H102" s="23"/>
    </row>
    <row r="103" spans="8:8" x14ac:dyDescent="0.4">
      <c r="H103" s="23"/>
    </row>
    <row r="104" spans="8:8" x14ac:dyDescent="0.4">
      <c r="H104" s="23"/>
    </row>
    <row r="105" spans="8:8" x14ac:dyDescent="0.4">
      <c r="H105" s="23"/>
    </row>
    <row r="106" spans="8:8" x14ac:dyDescent="0.4">
      <c r="H106" s="23"/>
    </row>
    <row r="107" spans="8:8" x14ac:dyDescent="0.4">
      <c r="H107" s="23"/>
    </row>
    <row r="108" spans="8:8" x14ac:dyDescent="0.4">
      <c r="H108" s="23"/>
    </row>
    <row r="109" spans="8:8" x14ac:dyDescent="0.4">
      <c r="H109" s="23"/>
    </row>
    <row r="110" spans="8:8" x14ac:dyDescent="0.4">
      <c r="H110" s="23"/>
    </row>
    <row r="111" spans="8:8" x14ac:dyDescent="0.4">
      <c r="H111" s="23"/>
    </row>
    <row r="112" spans="8:8" x14ac:dyDescent="0.4">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Quarterly Report</vt:lpstr>
      <vt:lpstr>E. Optional ECB-ECAIs data</vt:lpstr>
      <vt:lpstr>'A. HTT General'!Print_Area</vt:lpstr>
      <vt:lpstr>'B1. HTT Mortgage Assets'!Print_Area</vt:lpstr>
      <vt:lpstr>'C. HTT Harmonised Glossary'!Print_Area</vt:lpstr>
      <vt:lpstr>'E. Optional ECB-ECAIs data'!Print_Area</vt:lpstr>
      <vt:lpstr>Introduction!Print_Area</vt:lpstr>
      <vt:lpstr>'Quarterly Report'!Print_Area</vt:lpstr>
      <vt:lpstr>'Quarterly Report'!Print_Titles</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2022-10-13T16:22:53Z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2022-10-13T16:21:28Z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f193d68e-9b27-445c-940d-12e79d0368d1</vt:lpwstr>
  </property>
  <property fmtid="{D5CDD505-2E9C-101B-9397-08002B2CF9AE}" pid="8" name="MSIP_Label_41b88ec2-a72b-4523-9e84-0458a1764731_ContentBits">
    <vt:lpwstr>0</vt:lpwstr>
  </property>
</Properties>
</file>