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G:\Coord_Financeira\Fin_Corporativas\Covered Bonds\Investor Reports\Agregado\2023\02.Junho\"/>
    </mc:Choice>
  </mc:AlternateContent>
  <xr:revisionPtr revIDLastSave="0" documentId="13_ncr:1_{DF936E88-5B40-439F-95E0-5DA3433F0AEE}" xr6:coauthVersionLast="47" xr6:coauthVersionMax="47" xr10:uidLastSave="{00000000-0000-0000-0000-000000000000}"/>
  <bookViews>
    <workbookView xWindow="-108" yWindow="-108" windowWidth="23256" windowHeight="14016" tabRatio="892" firstSheet="1" activeTab="5" xr2:uid="{00000000-000D-0000-FFFF-FFFF00000000}"/>
  </bookViews>
  <sheets>
    <sheet name="Disclaimer" sheetId="13" r:id="rId1"/>
    <sheet name="Introduction" sheetId="5" r:id="rId2"/>
    <sheet name="FAQ" sheetId="7" r:id="rId3"/>
    <sheet name="Completion Instructions" sheetId="6" r:id="rId4"/>
    <sheet name="C. HTT Harmonised Glossary" sheetId="12" r:id="rId5"/>
    <sheet name="A. HTT General" sheetId="8" r:id="rId6"/>
    <sheet name="B1. HTT Mortgage Assets" sheetId="9" r:id="rId7"/>
    <sheet name="D. Insert Nat Trans Templ" sheetId="14" r:id="rId8"/>
    <sheet name="E. Optional ECB-ECAIs data" sheetId="18" r:id="rId9"/>
  </sheets>
  <externalReferences>
    <externalReference r:id="rId10"/>
  </externalReferences>
  <definedNames>
    <definedName name="_xlnm._FilterDatabase" localSheetId="5" hidden="1">'A. HTT General'!$L$112:$L$126</definedName>
    <definedName name="_xlnm._FilterDatabase" localSheetId="6" hidden="1">'B1. HTT Mortgage Assets'!$A$11:$D$187</definedName>
    <definedName name="acceptable_use_policy" localSheetId="0">Disclaimer!#REF!</definedName>
    <definedName name="general_tc" localSheetId="0">Disclaimer!$A$61</definedName>
    <definedName name="_xlnm.Print_Area" localSheetId="5">'A. HTT General'!$A$1:$G$365</definedName>
    <definedName name="_xlnm.Print_Area" localSheetId="6">'B1. HTT Mortgage Assets'!$A$1:$G$524</definedName>
    <definedName name="_xlnm.Print_Area" localSheetId="4">'C. HTT Harmonised Glossary'!$A$1:$C$57</definedName>
    <definedName name="_xlnm.Print_Area" localSheetId="3">'Completion Instructions'!$B$2:$J$71</definedName>
    <definedName name="_xlnm.Print_Area" localSheetId="0">Disclaimer!$A$1:$A$170</definedName>
    <definedName name="_xlnm.Print_Area" localSheetId="8">'E.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5" i="18" l="1"/>
  <c r="G86" i="18"/>
  <c r="G84" i="18"/>
  <c r="G83" i="18"/>
  <c r="G82" i="18"/>
  <c r="D245" i="9"/>
  <c r="D244" i="9"/>
  <c r="D243" i="9"/>
  <c r="D242" i="9"/>
  <c r="D241" i="9"/>
  <c r="D223" i="9"/>
  <c r="D222" i="9"/>
  <c r="D221" i="9"/>
  <c r="D220" i="9"/>
  <c r="D219" i="9"/>
  <c r="D201" i="9"/>
  <c r="D200" i="9"/>
  <c r="D199" i="9"/>
  <c r="D198" i="9"/>
  <c r="D197" i="9"/>
  <c r="D196" i="9"/>
  <c r="D195" i="9"/>
  <c r="D194" i="9"/>
  <c r="D193" i="9"/>
  <c r="D192" i="9"/>
  <c r="D191" i="9"/>
  <c r="D190" i="9"/>
  <c r="F152" i="9"/>
  <c r="F162" i="9"/>
  <c r="F180" i="9"/>
  <c r="F181" i="9"/>
  <c r="F174" i="9"/>
  <c r="F173" i="9"/>
  <c r="F172" i="9"/>
  <c r="F171" i="9"/>
  <c r="F170" i="9"/>
  <c r="F161" i="9"/>
  <c r="F151" i="9"/>
  <c r="F150" i="9"/>
  <c r="F66" i="9"/>
  <c r="F160" i="9" l="1"/>
  <c r="C138" i="8" l="1"/>
  <c r="D138" i="8" s="1"/>
  <c r="D346" i="9" l="1"/>
  <c r="C346" i="9"/>
  <c r="C585" i="9"/>
  <c r="D585" i="9"/>
  <c r="D618" i="9"/>
  <c r="C618" i="9"/>
  <c r="F307" i="8"/>
  <c r="G293" i="8"/>
  <c r="F293" i="8"/>
  <c r="F295"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11" i="9"/>
  <c r="F315" i="9"/>
  <c r="F319" i="9"/>
  <c r="F316" i="9"/>
  <c r="F324" i="9"/>
  <c r="F312" i="9"/>
  <c r="F320" i="9"/>
  <c r="F310" i="9"/>
  <c r="F328" i="9" s="1"/>
  <c r="F325" i="9"/>
  <c r="F323" i="9"/>
  <c r="F313" i="9"/>
  <c r="F317" i="9"/>
  <c r="F321" i="9"/>
  <c r="F322" i="9"/>
  <c r="F326" i="9"/>
  <c r="F314" i="9"/>
  <c r="F318" i="9"/>
  <c r="F327" i="9"/>
  <c r="G323" i="9"/>
  <c r="G327" i="9"/>
  <c r="G311" i="9"/>
  <c r="G315" i="9"/>
  <c r="G319" i="9"/>
  <c r="G310" i="9"/>
  <c r="G324" i="9"/>
  <c r="G312" i="9"/>
  <c r="G328" i="9" s="1"/>
  <c r="G316" i="9"/>
  <c r="G320" i="9"/>
  <c r="G314" i="9"/>
  <c r="G321" i="9"/>
  <c r="G325" i="9"/>
  <c r="G313" i="9"/>
  <c r="G317" i="9"/>
  <c r="G322" i="9"/>
  <c r="G326" i="9"/>
  <c r="G318"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G226" i="8"/>
  <c r="G225" i="8"/>
  <c r="G224" i="8"/>
  <c r="G223" i="8"/>
  <c r="G222" i="8"/>
  <c r="G221" i="8"/>
  <c r="G219" i="8"/>
  <c r="G218" i="8"/>
  <c r="G217" i="8"/>
  <c r="C307" i="8"/>
  <c r="C291" i="8"/>
  <c r="C295" i="8"/>
  <c r="D291" i="8"/>
  <c r="D307" i="8"/>
  <c r="D293" i="8"/>
  <c r="C293" i="8"/>
  <c r="D295" i="8"/>
  <c r="C288" i="8" l="1"/>
  <c r="D487" i="9" l="1"/>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304" i="8"/>
  <c r="C303" i="8"/>
  <c r="C302" i="8"/>
  <c r="C298" i="8"/>
  <c r="C297" i="8"/>
  <c r="C296" i="8"/>
  <c r="C292" i="8"/>
  <c r="C289" i="8"/>
  <c r="C220" i="8"/>
  <c r="D156" i="8"/>
  <c r="C156" i="8"/>
  <c r="C164" i="8" s="1"/>
  <c r="D164" i="8" s="1"/>
  <c r="D167" i="8" s="1"/>
  <c r="G166" i="8" s="1"/>
  <c r="D100" i="8"/>
  <c r="C100" i="8"/>
  <c r="D77" i="8"/>
  <c r="G80" i="8" s="1"/>
  <c r="C77" i="8"/>
  <c r="C167" i="8" l="1"/>
  <c r="C231" i="8" s="1"/>
  <c r="G164" i="8"/>
  <c r="G165" i="8"/>
  <c r="G148" i="8"/>
  <c r="G147" i="8"/>
  <c r="F148" i="8"/>
  <c r="F147" i="8"/>
  <c r="G450" i="9"/>
  <c r="G428" i="9"/>
  <c r="F252" i="9"/>
  <c r="F241" i="9"/>
  <c r="F440" i="9"/>
  <c r="F436" i="9"/>
  <c r="F150" i="8"/>
  <c r="F154" i="8"/>
  <c r="F151" i="8"/>
  <c r="F155" i="8"/>
  <c r="F152" i="8"/>
  <c r="F149" i="8"/>
  <c r="F153" i="8"/>
  <c r="G152" i="8"/>
  <c r="G154" i="8"/>
  <c r="G149" i="8"/>
  <c r="G153" i="8"/>
  <c r="G150" i="8"/>
  <c r="G151" i="8"/>
  <c r="G155" i="8"/>
  <c r="F99" i="8"/>
  <c r="F95" i="8"/>
  <c r="F98" i="8"/>
  <c r="F94" i="8"/>
  <c r="F97" i="8"/>
  <c r="F96" i="8"/>
  <c r="F160" i="8"/>
  <c r="F145" i="8"/>
  <c r="F141" i="8"/>
  <c r="F159" i="8"/>
  <c r="F144" i="8"/>
  <c r="F140" i="8"/>
  <c r="F162" i="8"/>
  <c r="F158" i="8"/>
  <c r="F143" i="8"/>
  <c r="F139" i="8"/>
  <c r="F161" i="8"/>
  <c r="F157" i="8"/>
  <c r="F146" i="8"/>
  <c r="F142" i="8"/>
  <c r="F138"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G162" i="8"/>
  <c r="G160" i="8"/>
  <c r="G158" i="8"/>
  <c r="G145" i="8"/>
  <c r="G143" i="8"/>
  <c r="G141" i="8"/>
  <c r="G139" i="8"/>
  <c r="G157" i="8"/>
  <c r="G161" i="8"/>
  <c r="G159" i="8"/>
  <c r="G146" i="8"/>
  <c r="G144" i="8"/>
  <c r="G142" i="8"/>
  <c r="G140" i="8"/>
  <c r="G138" i="8"/>
  <c r="G103" i="8"/>
  <c r="G99" i="8"/>
  <c r="G95" i="8"/>
  <c r="G98" i="8"/>
  <c r="G94" i="8"/>
  <c r="G97" i="8"/>
  <c r="G93" i="8"/>
  <c r="G96" i="8"/>
  <c r="F93" i="8"/>
  <c r="F71" i="8"/>
  <c r="F75" i="8"/>
  <c r="F79" i="8"/>
  <c r="F86" i="8"/>
  <c r="F72" i="8"/>
  <c r="F76" i="8"/>
  <c r="F80" i="8"/>
  <c r="F87" i="8"/>
  <c r="F73" i="8"/>
  <c r="F81" i="8"/>
  <c r="F78" i="8"/>
  <c r="F82" i="8"/>
  <c r="F70" i="8"/>
  <c r="F74" i="8"/>
  <c r="F103" i="8"/>
  <c r="F104" i="8"/>
  <c r="F101" i="8"/>
  <c r="F105" i="8"/>
  <c r="F102" i="8"/>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F165" i="8" l="1"/>
  <c r="F164" i="8"/>
  <c r="F166" i="8"/>
  <c r="G167" i="8"/>
  <c r="F156" i="8"/>
  <c r="F77" i="8"/>
  <c r="F100" i="8"/>
  <c r="G156" i="8"/>
  <c r="G214" i="9"/>
  <c r="G100" i="8"/>
  <c r="G452" i="9"/>
  <c r="G249" i="9"/>
  <c r="G465" i="9"/>
  <c r="G227" i="9"/>
  <c r="F249" i="9"/>
  <c r="F452" i="9"/>
  <c r="F465" i="9"/>
  <c r="G487" i="9"/>
  <c r="F487" i="9"/>
  <c r="F227" i="9"/>
  <c r="G77" i="8"/>
  <c r="F214" i="9"/>
  <c r="F167" i="8"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 r="C12" i="9" l="1"/>
  <c r="C15" i="9" s="1"/>
  <c r="F103" i="9"/>
  <c r="F105" i="9"/>
  <c r="F102" i="9"/>
  <c r="F101" i="9"/>
  <c r="F99" i="9"/>
  <c r="F104" i="9"/>
  <c r="F100" i="9"/>
  <c r="F20" i="9" l="1"/>
  <c r="F23" i="9"/>
  <c r="F18" i="9"/>
  <c r="F25" i="9"/>
  <c r="F13" i="9"/>
  <c r="F12" i="9"/>
  <c r="F17" i="9"/>
  <c r="F22" i="9"/>
  <c r="F26" i="9"/>
  <c r="F24" i="9"/>
  <c r="F19" i="9"/>
  <c r="F14" i="9"/>
  <c r="F21" i="9"/>
  <c r="F16" i="9"/>
  <c r="F15" i="9" l="1"/>
  <c r="C176" i="8" l="1"/>
  <c r="C58" i="8"/>
  <c r="F63" i="8" l="1"/>
  <c r="F53" i="8"/>
  <c r="F57" i="8"/>
  <c r="F60" i="8"/>
  <c r="F54" i="8"/>
  <c r="F55" i="8"/>
  <c r="F64" i="8"/>
  <c r="F56" i="8"/>
  <c r="F61" i="8"/>
  <c r="F59" i="8"/>
  <c r="F62" i="8"/>
  <c r="C193" i="8"/>
  <c r="C208" i="8" s="1"/>
  <c r="C179" i="8"/>
  <c r="F210" i="8" l="1"/>
  <c r="F200" i="8"/>
  <c r="F204" i="8"/>
  <c r="F193" i="8"/>
  <c r="F212" i="8"/>
  <c r="F214" i="8"/>
  <c r="F206" i="8"/>
  <c r="F198" i="8"/>
  <c r="F209" i="8"/>
  <c r="F195" i="8"/>
  <c r="F196" i="8"/>
  <c r="F194" i="8"/>
  <c r="F201" i="8"/>
  <c r="F215" i="8"/>
  <c r="F203" i="8"/>
  <c r="F213" i="8"/>
  <c r="F205" i="8"/>
  <c r="F197" i="8"/>
  <c r="F199" i="8"/>
  <c r="F202" i="8"/>
  <c r="F211" i="8"/>
  <c r="F58" i="8"/>
  <c r="F187" i="8"/>
  <c r="F182" i="8"/>
  <c r="F181" i="8"/>
  <c r="F175" i="8"/>
  <c r="F186" i="8"/>
  <c r="F180" i="8"/>
  <c r="F184" i="8"/>
  <c r="F183" i="8"/>
  <c r="F177" i="8"/>
  <c r="F185" i="8"/>
  <c r="F174" i="8"/>
  <c r="F178" i="8"/>
  <c r="C112" i="8" l="1"/>
  <c r="F224" i="8"/>
  <c r="D45" i="8"/>
  <c r="F219" i="8"/>
  <c r="F218" i="8"/>
  <c r="F226" i="8"/>
  <c r="F227" i="8"/>
  <c r="F217" i="8"/>
  <c r="F220" i="8" s="1"/>
  <c r="F222" i="8"/>
  <c r="F223" i="8"/>
  <c r="F225" i="8"/>
  <c r="F221" i="8"/>
  <c r="F208" i="8"/>
  <c r="F179" i="8"/>
  <c r="D112" i="8" l="1"/>
  <c r="D130" i="8" s="1"/>
  <c r="C130" i="8"/>
  <c r="F124" i="8" l="1"/>
  <c r="F122" i="8"/>
  <c r="F128" i="8"/>
  <c r="F131" i="8"/>
  <c r="F127" i="8"/>
  <c r="F116" i="8"/>
  <c r="F113" i="8"/>
  <c r="F134" i="8"/>
  <c r="F114" i="8"/>
  <c r="F115" i="8"/>
  <c r="F119" i="8"/>
  <c r="F129" i="8"/>
  <c r="F132" i="8"/>
  <c r="F135" i="8"/>
  <c r="F120" i="8"/>
  <c r="F136" i="8"/>
  <c r="F117" i="8"/>
  <c r="F125" i="8"/>
  <c r="F133" i="8"/>
  <c r="F126" i="8"/>
  <c r="F123" i="8"/>
  <c r="F121" i="8"/>
  <c r="F112" i="8"/>
  <c r="F118" i="8"/>
  <c r="G122" i="8"/>
  <c r="G114" i="8"/>
  <c r="G117" i="8"/>
  <c r="G133" i="8"/>
  <c r="G120" i="8"/>
  <c r="G128" i="8"/>
  <c r="G132" i="8"/>
  <c r="G131" i="8"/>
  <c r="G134" i="8"/>
  <c r="G116" i="8"/>
  <c r="G126" i="8"/>
  <c r="G121" i="8"/>
  <c r="G119" i="8"/>
  <c r="G135" i="8"/>
  <c r="G112" i="8"/>
  <c r="G115" i="8"/>
  <c r="G124" i="8"/>
  <c r="G113" i="8"/>
  <c r="G127" i="8"/>
  <c r="G125" i="8"/>
  <c r="G129" i="8"/>
  <c r="G123" i="8"/>
  <c r="G136" i="8"/>
  <c r="G118" i="8"/>
  <c r="G130" i="8" l="1"/>
  <c r="F130" i="8"/>
</calcChain>
</file>

<file path=xl/sharedStrings.xml><?xml version="1.0" encoding="utf-8"?>
<sst xmlns="http://schemas.openxmlformats.org/spreadsheetml/2006/main" count="3203" uniqueCount="1977">
  <si>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</si>
  <si>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</si>
  <si>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</si>
  <si>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</si>
  <si>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</si>
  <si>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</si>
  <si>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</si>
  <si>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</si>
  <si>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</si>
  <si>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</si>
  <si>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</si>
  <si>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</si>
  <si>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</si>
  <si>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</si>
  <si>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</si>
  <si>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</si>
  <si>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</si>
  <si>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</si>
  <si>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</si>
  <si>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</si>
  <si>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</si>
  <si>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</si>
  <si>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</si>
  <si>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</si>
  <si>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</si>
  <si>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</si>
  <si>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</si>
  <si>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</si>
  <si>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</si>
  <si>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</si>
  <si>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</si>
  <si>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</si>
  <si>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</si>
  <si>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</si>
  <si>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</si>
  <si>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</si>
  <si>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</si>
  <si>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</si>
  <si>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</si>
  <si>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</si>
  <si>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</si>
  <si>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</si>
  <si>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</si>
  <si>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</si>
  <si>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</si>
  <si>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</si>
  <si>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</si>
  <si>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</si>
  <si>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</si>
  <si>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</si>
  <si>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</si>
  <si>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</si>
  <si>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</si>
  <si>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</si>
  <si>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</si>
  <si>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</si>
  <si>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</si>
  <si>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</si>
  <si>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</si>
  <si>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</si>
  <si>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</si>
  <si>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</si>
  <si>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</si>
  <si>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</si>
  <si>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</si>
  <si>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</si>
  <si>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</si>
  <si>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</si>
  <si>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</si>
  <si>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</si>
  <si>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</si>
  <si>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</si>
  <si>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</si>
  <si>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</si>
  <si>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</si>
  <si>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</si>
  <si>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</si>
  <si>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</si>
  <si>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</si>
  <si>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</si>
  <si>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</si>
  <si>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</si>
  <si>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</si>
  <si>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</si>
  <si>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</si>
  <si>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</si>
  <si>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</si>
  <si>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</si>
  <si>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</si>
  <si>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</si>
  <si>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</si>
  <si>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</si>
  <si>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</si>
  <si>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</si>
  <si>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</si>
  <si>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</si>
  <si>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</si>
  <si>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</si>
  <si>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</si>
  <si>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</si>
  <si>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</si>
  <si>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</si>
  <si>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</si>
  <si>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</si>
  <si>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</si>
  <si>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</si>
  <si>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</si>
  <si>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</si>
  <si>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</si>
  <si>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</si>
  <si>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</si>
  <si>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</si>
  <si>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</si>
  <si>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</si>
  <si>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</si>
  <si>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</si>
  <si>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</si>
  <si>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</si>
  <si>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</si>
  <si>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</si>
  <si>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</si>
  <si>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</si>
  <si>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</si>
  <si>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</si>
  <si>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</si>
  <si>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</si>
  <si>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</si>
  <si>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</si>
  <si>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</si>
  <si>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</si>
  <si>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</si>
  <si>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</si>
  <si>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</si>
  <si>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</si>
  <si>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</si>
  <si>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</si>
  <si>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</si>
  <si>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</si>
  <si>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</si>
  <si>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</si>
  <si>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</si>
  <si>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</si>
  <si>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</si>
  <si>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</si>
  <si>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</si>
  <si>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</si>
  <si>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</si>
  <si>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</si>
  <si>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</si>
  <si>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</si>
  <si>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</si>
  <si>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</si>
  <si>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</si>
  <si>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</si>
  <si>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</si>
  <si>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</si>
  <si>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</si>
  <si>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</si>
  <si>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</si>
  <si>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</si>
  <si>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</si>
  <si>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</si>
  <si>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</si>
  <si>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</si>
  <si>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</si>
  <si>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</si>
  <si>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</si>
  <si>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</si>
  <si>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</si>
  <si>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</si>
  <si>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</si>
  <si>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</si>
  <si>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</si>
  <si>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</si>
  <si>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</si>
  <si>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</si>
  <si>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</si>
  <si>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</si>
  <si>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</si>
  <si>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</si>
  <si>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</si>
  <si>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</si>
  <si>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</si>
  <si>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</si>
  <si>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</si>
  <si>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</si>
  <si>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</si>
  <si>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</si>
  <si>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</si>
  <si>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</si>
  <si>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</si>
  <si>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</si>
  <si>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</si>
  <si>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</si>
  <si>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</si>
  <si>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</si>
  <si>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</si>
  <si>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</si>
  <si>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</si>
  <si>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</si>
  <si>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</si>
  <si>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</si>
  <si>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</si>
  <si>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</si>
  <si>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</si>
  <si>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</si>
  <si>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</si>
  <si>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</si>
  <si>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</si>
  <si>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</si>
  <si>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</si>
  <si>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</si>
  <si>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</si>
  <si>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</si>
  <si>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</si>
  <si>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</si>
  <si>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</si>
  <si>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</si>
  <si>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</si>
  <si>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</si>
  <si>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</si>
  <si>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</si>
  <si>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</si>
  <si>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</si>
  <si>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</si>
  <si>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</si>
  <si>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</si>
  <si>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</si>
  <si>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</si>
  <si>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</si>
  <si>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</si>
  <si>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</si>
  <si>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</si>
  <si>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</si>
  <si>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</si>
  <si>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</si>
  <si>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</si>
  <si>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</si>
  <si>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</si>
  <si>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</si>
  <si>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</si>
  <si>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</si>
  <si>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</si>
  <si>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</si>
  <si>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</si>
  <si>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</si>
  <si>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</si>
  <si>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</si>
  <si>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</si>
  <si>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</si>
  <si>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</si>
  <si>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</si>
  <si>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</si>
  <si>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</si>
  <si>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</si>
  <si>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</si>
  <si>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</si>
  <si>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</si>
  <si>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</si>
  <si>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</si>
  <si>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</si>
  <si>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</si>
  <si>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</si>
  <si>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</si>
  <si>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</si>
  <si>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</si>
  <si>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</si>
  <si>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</si>
  <si>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</si>
  <si>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</si>
  <si>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</si>
  <si>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</si>
  <si>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</si>
  <si>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</si>
  <si>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</si>
  <si>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</si>
  <si>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</si>
  <si>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</si>
  <si>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</si>
  <si>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</si>
  <si>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</si>
  <si>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</si>
  <si>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</si>
  <si>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</si>
  <si>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</si>
  <si>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</si>
  <si>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</si>
  <si>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</si>
  <si>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</si>
  <si>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</si>
  <si>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</si>
  <si>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</si>
  <si>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</si>
  <si>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</si>
  <si>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</si>
  <si>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</si>
  <si>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</si>
  <si>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</si>
  <si>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</si>
  <si>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</si>
  <si>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</si>
  <si>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</si>
  <si>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</si>
  <si>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</si>
  <si>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</si>
  <si>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</si>
  <si>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</si>
  <si>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</si>
  <si>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</si>
  <si>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</si>
  <si>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</si>
  <si>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</si>
  <si>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</si>
  <si>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</si>
  <si>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</si>
  <si>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</si>
  <si>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</si>
  <si>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</si>
  <si>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</si>
  <si>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</si>
  <si>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</si>
  <si>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</si>
  <si>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</si>
  <si>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</si>
  <si>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</si>
  <si>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</si>
  <si>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</si>
  <si>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</si>
  <si>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</si>
  <si>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</si>
  <si>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</si>
  <si>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</si>
  <si>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</si>
  <si>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</si>
  <si>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</si>
  <si>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</si>
  <si>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</si>
  <si>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</si>
  <si>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</si>
  <si>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</si>
  <si>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</si>
  <si>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</si>
  <si>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</si>
  <si>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</si>
  <si>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</si>
  <si>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</si>
  <si>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</si>
  <si>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</si>
  <si>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</si>
  <si>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</si>
  <si>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</si>
  <si>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</si>
  <si>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</si>
  <si>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</si>
  <si>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</si>
  <si>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</si>
  <si>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</si>
  <si>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</si>
  <si>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</si>
  <si>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</si>
  <si>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</si>
  <si>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</si>
  <si>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</si>
  <si>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</si>
  <si>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</si>
  <si>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</si>
  <si>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</si>
  <si>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</si>
  <si>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</si>
  <si>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</si>
  <si>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</si>
  <si>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</si>
  <si>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</si>
  <si>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</si>
  <si>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</si>
  <si>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</si>
  <si>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</si>
  <si>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</si>
  <si>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</si>
  <si>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</si>
  <si>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</si>
  <si>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</si>
  <si>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</si>
  <si>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</si>
  <si>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</si>
  <si>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</si>
  <si>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</si>
  <si>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</si>
  <si>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</si>
  <si>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</si>
  <si>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</si>
  <si>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</si>
  <si>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</si>
  <si>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</si>
  <si>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</si>
  <si>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</si>
  <si>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</si>
  <si>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</si>
  <si>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</si>
  <si>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</si>
  <si>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</si>
  <si>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</si>
  <si>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</si>
  <si>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</si>
  <si>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</si>
  <si>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</si>
  <si>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</si>
  <si>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</si>
  <si>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</si>
  <si>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</si>
  <si>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</si>
  <si>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</si>
  <si>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</si>
  <si>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</si>
  <si>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</si>
  <si>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</si>
  <si>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</si>
  <si>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</si>
  <si>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</si>
  <si>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</si>
  <si>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</si>
  <si>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</si>
  <si>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</si>
  <si>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</si>
  <si>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</si>
  <si>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</si>
  <si>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</si>
  <si>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</si>
  <si>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</si>
  <si>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</si>
  <si>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</si>
  <si>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</si>
  <si>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</si>
  <si>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</si>
  <si>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</si>
  <si>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</si>
  <si>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</si>
  <si>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</si>
  <si>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</si>
  <si>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</si>
  <si>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</si>
  <si>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</si>
  <si>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</si>
  <si>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</si>
  <si>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</si>
  <si>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</si>
  <si>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</si>
  <si>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</si>
  <si>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</si>
  <si>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</si>
  <si>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</si>
  <si>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</si>
  <si>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</si>
  <si>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</si>
  <si>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</si>
  <si>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</si>
  <si>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</si>
  <si>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</si>
  <si>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</si>
  <si>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</si>
  <si>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</si>
  <si>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</si>
  <si>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</si>
  <si>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</si>
  <si>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</si>
  <si>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</si>
  <si>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</si>
  <si>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</si>
  <si>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</si>
  <si>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</si>
  <si>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</si>
  <si>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</si>
  <si>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</si>
  <si>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</si>
  <si>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</si>
  <si>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</si>
  <si>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</si>
  <si>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</si>
  <si>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</si>
  <si>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</si>
  <si>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</si>
  <si>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</si>
  <si>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</si>
  <si>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</si>
  <si>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</si>
  <si>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</si>
  <si>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</si>
  <si>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</si>
  <si>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</si>
  <si>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</si>
  <si>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</si>
  <si>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</si>
  <si>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</si>
  <si>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</si>
  <si>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</si>
  <si>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</si>
  <si>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</si>
  <si>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</si>
  <si>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</si>
  <si>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</si>
  <si>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</si>
  <si>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</si>
  <si>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</si>
  <si>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</si>
  <si>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</si>
  <si>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</si>
  <si>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</si>
  <si>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</si>
  <si>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</si>
  <si>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</si>
  <si>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</si>
  <si>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</si>
  <si>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</si>
  <si>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</si>
  <si>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</si>
  <si>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</si>
  <si>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</si>
  <si>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</si>
  <si>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</si>
  <si>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</si>
  <si>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</si>
  <si>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</si>
  <si>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</si>
  <si>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</si>
  <si>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</si>
  <si>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</si>
  <si>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</si>
  <si>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</si>
  <si>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</si>
  <si>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</si>
  <si>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</si>
  <si>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</si>
  <si>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</si>
  <si>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</si>
  <si>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</si>
  <si>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</si>
  <si>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</si>
  <si>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</si>
  <si>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</si>
  <si>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</si>
  <si>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</si>
  <si>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</si>
  <si>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</si>
  <si>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</si>
  <si>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</si>
  <si>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</si>
  <si>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</si>
  <si>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</si>
  <si>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</si>
  <si>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</si>
  <si>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</si>
  <si>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</si>
  <si>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</si>
  <si>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</si>
  <si>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</si>
  <si>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</si>
  <si>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</si>
  <si>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</si>
  <si>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</si>
  <si>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</si>
  <si>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</si>
  <si>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</si>
  <si>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</si>
  <si>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</si>
  <si>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</si>
  <si>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</si>
  <si>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</si>
  <si>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</si>
  <si>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</si>
  <si>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</si>
  <si>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</si>
  <si>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</si>
  <si>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</si>
  <si>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</si>
  <si>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</si>
  <si>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</si>
  <si>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</si>
  <si>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</si>
  <si>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</si>
  <si>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</si>
  <si>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</si>
  <si>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</si>
  <si>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</si>
  <si>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</si>
  <si>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</si>
  <si>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</si>
  <si>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</si>
  <si>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</si>
  <si>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</si>
  <si>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</si>
  <si>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</si>
  <si>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</si>
  <si>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</si>
  <si>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</si>
  <si>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</si>
  <si>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</si>
  <si>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</si>
  <si>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</si>
  <si>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</si>
  <si>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</si>
  <si>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</si>
  <si>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</si>
  <si>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</si>
  <si>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</si>
  <si>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</si>
  <si>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</si>
  <si>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</si>
  <si>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</si>
  <si>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</si>
  <si>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</si>
  <si>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</si>
  <si>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</si>
  <si>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</si>
  <si>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</si>
  <si>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</si>
  <si>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</si>
  <si>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</si>
  <si>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</si>
  <si>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</si>
  <si>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</si>
  <si>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</si>
  <si>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</si>
  <si>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</si>
  <si>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</si>
  <si>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</si>
  <si>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</si>
  <si>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</si>
  <si>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</si>
  <si>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</si>
  <si>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</si>
  <si>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</si>
  <si>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</si>
  <si>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</si>
  <si>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</si>
  <si>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</si>
  <si>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</si>
  <si>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</si>
  <si>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</si>
  <si>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</si>
  <si>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</si>
  <si>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</si>
  <si>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</si>
  <si>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</si>
  <si>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</si>
  <si>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</si>
  <si>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</si>
  <si>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</si>
  <si>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</si>
  <si>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</si>
  <si>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</si>
  <si>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</si>
  <si>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</si>
  <si>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</si>
  <si>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</si>
  <si>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</si>
  <si>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</si>
  <si>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</si>
  <si>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</si>
  <si>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</si>
  <si>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</si>
  <si>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</si>
  <si>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</si>
  <si>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</si>
  <si>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</si>
  <si>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</si>
  <si>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</si>
  <si>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</si>
  <si>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</si>
  <si>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</si>
  <si>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</si>
  <si>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</si>
  <si>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</si>
  <si>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</si>
  <si>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</si>
  <si>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</si>
  <si>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</si>
  <si>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</si>
  <si>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</si>
  <si>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</si>
  <si>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</si>
  <si>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</si>
  <si>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</si>
  <si>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</si>
  <si>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</si>
  <si>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</si>
  <si>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</si>
  <si>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</si>
  <si>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</si>
  <si>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</si>
  <si>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</si>
  <si>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</si>
  <si>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</si>
  <si>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</si>
  <si>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</si>
  <si>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</si>
  <si>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</si>
  <si>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</si>
  <si>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</si>
  <si>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</si>
  <si>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</si>
  <si>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</si>
  <si>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</si>
  <si>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</si>
  <si>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</si>
  <si>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</si>
  <si>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</si>
  <si>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</si>
  <si>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</si>
  <si>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</si>
  <si>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</si>
  <si>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</si>
  <si>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</si>
  <si>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</si>
  <si>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</si>
  <si>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</si>
  <si>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</si>
  <si>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</si>
  <si>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</si>
  <si>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</si>
  <si>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</si>
  <si>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</si>
  <si>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</si>
  <si>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</si>
  <si>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</si>
  <si>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</si>
  <si>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</si>
  <si>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</si>
  <si>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</si>
  <si>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</si>
  <si>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</si>
  <si>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</si>
  <si>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</si>
  <si>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</si>
  <si>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</si>
  <si>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</si>
  <si>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</si>
  <si>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</si>
  <si>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</si>
  <si>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</si>
  <si>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</si>
  <si>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</si>
  <si>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</si>
  <si>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</si>
  <si>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</si>
  <si>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</si>
  <si>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</si>
  <si>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</si>
  <si>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</si>
  <si>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</si>
  <si>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</si>
  <si>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</si>
  <si>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</si>
  <si>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</si>
  <si>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</si>
  <si>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</si>
  <si>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</si>
  <si>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</si>
  <si>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</si>
  <si>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</si>
  <si>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</si>
  <si>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</si>
  <si>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</si>
  <si>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</si>
  <si>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</si>
  <si>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</si>
  <si>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</si>
  <si>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</si>
  <si>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</si>
  <si>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</si>
  <si>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</si>
  <si>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</si>
  <si>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</si>
  <si>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</si>
  <si>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</si>
  <si>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</si>
  <si>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</si>
  <si>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</si>
  <si>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</si>
  <si>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</si>
  <si>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</si>
  <si>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</si>
  <si>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</si>
  <si>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</si>
  <si>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</si>
  <si>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</si>
  <si>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</si>
  <si>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</si>
  <si>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</si>
  <si>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</si>
  <si>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</si>
  <si>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</si>
  <si>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</si>
  <si>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</si>
  <si>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</si>
  <si>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</si>
  <si>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</si>
  <si>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</si>
  <si>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</si>
  <si>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</si>
  <si>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</si>
  <si>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</si>
  <si>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</si>
  <si>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</si>
  <si>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</si>
  <si>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</si>
  <si>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</si>
  <si>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</si>
  <si>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</si>
  <si>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</si>
  <si>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</si>
  <si>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</si>
  <si>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</si>
  <si>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</si>
  <si>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</si>
  <si>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</si>
  <si>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</si>
  <si>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</si>
  <si>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</si>
  <si>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</si>
  <si>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</si>
  <si>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</si>
  <si>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</si>
  <si>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</si>
  <si>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</si>
  <si>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</si>
  <si>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</si>
  <si>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</si>
  <si>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</si>
  <si>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</si>
  <si>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</si>
  <si>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</si>
  <si>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</si>
  <si>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</si>
  <si>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</si>
  <si>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</si>
  <si>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</si>
  <si>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</si>
  <si>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</si>
  <si>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</si>
  <si>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</si>
  <si>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</si>
  <si>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</si>
  <si>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</si>
  <si>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</si>
  <si>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</si>
  <si>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</si>
  <si>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</si>
  <si>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</si>
  <si>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</si>
  <si>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</si>
  <si>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</si>
  <si>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</si>
  <si>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</si>
  <si>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</si>
  <si>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</si>
  <si>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</si>
  <si>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</si>
  <si>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</si>
  <si>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</si>
  <si>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</si>
  <si>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</si>
  <si>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</si>
  <si>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</si>
  <si>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</si>
  <si>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</si>
  <si>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</si>
  <si>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</si>
  <si>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</si>
  <si>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</si>
  <si>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</si>
  <si>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</si>
  <si>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</si>
  <si>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</si>
  <si>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</si>
  <si>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</si>
  <si>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</si>
  <si>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</si>
  <si>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</si>
  <si>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</si>
  <si>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</si>
  <si>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</si>
  <si>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</si>
  <si>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</si>
  <si>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</si>
  <si>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</si>
  <si>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</si>
  <si>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</si>
  <si>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</si>
  <si>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</si>
  <si>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</si>
  <si>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</si>
  <si>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</si>
  <si>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</si>
  <si>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</si>
  <si>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</si>
  <si>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</si>
  <si>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</si>
  <si>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</si>
  <si>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</si>
  <si>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</si>
  <si>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</si>
  <si>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</si>
  <si>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</si>
  <si>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</si>
  <si>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</si>
  <si>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</si>
  <si>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</si>
  <si>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</si>
  <si>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</si>
  <si>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</si>
  <si>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</si>
  <si>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</si>
  <si>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</si>
  <si>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</si>
  <si>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</si>
  <si>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</si>
  <si>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</si>
  <si>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</si>
  <si>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</si>
  <si>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</si>
  <si>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</si>
  <si>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</si>
  <si>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</si>
  <si>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</si>
  <si>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</si>
  <si>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</si>
  <si>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</si>
  <si>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</si>
  <si>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</si>
  <si>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</si>
  <si>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</si>
  <si>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</si>
  <si>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</si>
  <si>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</si>
  <si>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</si>
  <si>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</si>
  <si>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</si>
  <si>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</si>
  <si>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</si>
  <si>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</si>
  <si>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</si>
  <si>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</si>
  <si>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</si>
  <si>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</si>
  <si>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</si>
  <si>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</si>
  <si>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</si>
  <si>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</si>
  <si>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</si>
  <si>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</si>
  <si>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</si>
  <si>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</si>
  <si>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</si>
  <si>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</si>
  <si>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</si>
  <si>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</si>
  <si>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</si>
  <si>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</si>
  <si>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</si>
  <si>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</si>
  <si>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</si>
  <si>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</si>
  <si>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</si>
  <si>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</si>
  <si>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</si>
  <si>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</si>
  <si>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</si>
  <si>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</si>
  <si>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</si>
  <si>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</si>
  <si>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</si>
  <si>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</si>
  <si>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</si>
  <si>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</si>
  <si>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</si>
  <si>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</si>
  <si>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</si>
  <si>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</si>
  <si>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</si>
  <si>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</si>
  <si>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</si>
  <si>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</si>
  <si>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</si>
  <si>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</si>
  <si>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</si>
  <si>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</si>
  <si>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</si>
  <si>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</si>
  <si>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</si>
  <si>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</si>
  <si>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</si>
  <si>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</si>
  <si>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</si>
  <si>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</si>
  <si>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</si>
  <si>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</si>
  <si>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</si>
  <si>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</si>
  <si>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</si>
  <si>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</si>
  <si>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</si>
  <si>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</si>
  <si>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</si>
  <si>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</si>
  <si>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</si>
  <si>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</si>
  <si>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</si>
  <si>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</si>
  <si>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</si>
  <si>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</si>
  <si>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</si>
  <si>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</si>
  <si>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</si>
  <si>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</si>
  <si>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</si>
  <si>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</si>
  <si>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</si>
  <si>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</si>
  <si>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</si>
  <si>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</si>
  <si>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</si>
  <si>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</si>
  <si>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</si>
  <si>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</si>
  <si>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</si>
  <si>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</si>
  <si>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</si>
  <si>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</si>
  <si>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</si>
  <si>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</si>
  <si>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</si>
  <si>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</si>
  <si>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</si>
  <si>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</si>
  <si>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</si>
  <si>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</si>
  <si>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</si>
  <si>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</si>
  <si>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</si>
  <si>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</si>
  <si>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</si>
  <si>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</si>
  <si>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</si>
  <si>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</si>
  <si>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</si>
  <si>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</si>
  <si>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</si>
  <si>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</si>
  <si>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</si>
  <si>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</si>
  <si>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</si>
  <si>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</si>
  <si>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</si>
  <si>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</si>
  <si>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</si>
  <si>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</si>
  <si>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</si>
  <si>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</si>
  <si>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</si>
  <si>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</si>
  <si>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</si>
  <si>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</si>
  <si>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</si>
  <si>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</si>
  <si>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</si>
  <si>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</si>
  <si>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</si>
  <si>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</si>
  <si>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</si>
  <si>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</si>
  <si>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</si>
  <si>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</si>
  <si>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</si>
  <si>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</si>
  <si>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</si>
  <si>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</si>
  <si>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</si>
  <si>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</si>
  <si>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</si>
  <si>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</si>
  <si>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</si>
  <si>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</si>
  <si>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</si>
  <si>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</si>
  <si>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</si>
  <si>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</si>
  <si>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</si>
  <si>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</si>
  <si>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</si>
  <si>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</si>
  <si>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</si>
  <si>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</si>
  <si>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</si>
  <si>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</si>
  <si>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</si>
  <si>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</si>
  <si>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</si>
  <si>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</si>
  <si>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</si>
  <si>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</si>
  <si>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</si>
  <si>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</si>
  <si>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</si>
  <si>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</si>
  <si>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</si>
  <si>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</si>
  <si>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</si>
  <si>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</si>
  <si>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</si>
  <si>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</si>
  <si>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</si>
  <si>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</si>
  <si>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</si>
  <si>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</si>
  <si>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</si>
  <si>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</si>
  <si>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</si>
  <si>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</si>
  <si>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</si>
  <si>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</si>
  <si>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</si>
  <si>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</si>
  <si>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</si>
  <si>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</si>
  <si>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</si>
  <si>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</si>
  <si>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</si>
  <si>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</si>
  <si>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</si>
  <si>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</si>
  <si>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</si>
  <si>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</si>
  <si>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</si>
  <si>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</si>
  <si>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</si>
  <si>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</si>
  <si>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</si>
  <si>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</si>
  <si>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</si>
  <si>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</si>
  <si>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</si>
  <si>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</si>
  <si>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</si>
  <si>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</si>
  <si>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</si>
  <si>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</si>
  <si>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</si>
  <si>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</si>
  <si>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</si>
  <si>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</si>
  <si>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</si>
  <si>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</si>
  <si>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</si>
  <si>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</si>
  <si>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</si>
  <si>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</si>
  <si>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</si>
  <si>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</si>
  <si>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</si>
  <si>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</si>
  <si>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</si>
  <si>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</si>
  <si>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</si>
  <si>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</si>
  <si>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</si>
  <si>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</si>
  <si>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</si>
  <si>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</si>
  <si>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</si>
  <si>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</si>
  <si>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</si>
  <si>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</si>
  <si>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</si>
  <si>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</si>
  <si>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</si>
  <si>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</si>
  <si>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</si>
  <si>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</si>
  <si>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</si>
  <si>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</si>
  <si>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</si>
  <si>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</si>
  <si>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</si>
  <si>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</si>
  <si>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</si>
  <si>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</si>
  <si>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</si>
  <si>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</si>
  <si>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</si>
  <si>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</si>
  <si>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</si>
  <si>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</si>
  <si>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</si>
  <si>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</si>
  <si>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</si>
  <si>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</si>
  <si>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</si>
  <si>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</si>
  <si>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</si>
  <si>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</si>
  <si>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</si>
  <si>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</si>
  <si>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</si>
  <si>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</si>
  <si>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</si>
  <si>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</si>
  <si>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</si>
  <si>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</si>
  <si>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</si>
  <si>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</si>
  <si>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</si>
  <si>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</si>
  <si>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</si>
  <si>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</si>
  <si>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</si>
  <si>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</si>
  <si>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</si>
  <si>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</si>
  <si>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</si>
  <si>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</si>
  <si>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</si>
  <si>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</si>
  <si>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</si>
  <si>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</si>
  <si>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</si>
  <si>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</si>
  <si>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</si>
  <si>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</si>
  <si>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</si>
  <si>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</si>
  <si>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</si>
  <si>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</si>
  <si>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</si>
  <si>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</si>
  <si>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</si>
  <si>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</si>
  <si>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</si>
  <si>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</si>
  <si>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</si>
  <si>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</si>
  <si>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</si>
  <si>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</si>
  <si>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</si>
  <si>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</si>
  <si>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</si>
  <si>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</si>
  <si>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</si>
  <si>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</si>
  <si>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</si>
  <si>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</si>
  <si>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</si>
  <si>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</si>
  <si>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</si>
  <si>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</si>
  <si>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</si>
  <si>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</si>
  <si>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</si>
  <si>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</si>
  <si>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</si>
  <si>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</si>
  <si>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</si>
  <si>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</si>
  <si>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</si>
  <si>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</si>
  <si>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</si>
  <si>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</si>
  <si>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</si>
  <si>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</si>
  <si>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</si>
  <si>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</si>
  <si>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</si>
  <si>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</si>
  <si>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</si>
  <si>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</si>
  <si>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</si>
  <si>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</si>
  <si>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</si>
  <si>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</si>
  <si>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</si>
  <si>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</si>
  <si>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</si>
  <si>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</si>
  <si>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</si>
  <si>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</si>
  <si>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</si>
  <si>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</si>
  <si>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</si>
  <si>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</si>
  <si>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</si>
  <si>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</si>
  <si>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</si>
  <si>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</si>
  <si>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</si>
  <si>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</si>
  <si>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</si>
  <si>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</si>
  <si>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</si>
  <si>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</si>
  <si>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</si>
  <si>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</si>
  <si>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</si>
  <si>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</si>
  <si>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</si>
  <si>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</si>
  <si>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</si>
  <si>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</si>
  <si>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</si>
  <si>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</si>
  <si>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</si>
  <si>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</si>
  <si>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</si>
  <si>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</si>
  <si>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</si>
  <si>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</si>
  <si>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</si>
  <si>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</si>
  <si>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</si>
  <si>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</si>
  <si>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</si>
  <si>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</si>
  <si>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</si>
  <si>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</si>
  <si>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</si>
  <si>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</si>
  <si>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</si>
  <si>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</si>
  <si>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</si>
  <si>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</si>
  <si>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</si>
  <si>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</si>
  <si>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</si>
  <si>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</si>
  <si>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</si>
  <si>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</si>
  <si>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</si>
  <si>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</si>
  <si>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</si>
  <si>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</si>
  <si>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</si>
  <si>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</si>
  <si>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</si>
  <si>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</si>
  <si>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</si>
  <si>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</si>
  <si>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</si>
  <si>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</si>
  <si>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</si>
  <si>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</si>
  <si>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</si>
  <si>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</si>
  <si>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</si>
  <si>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</si>
  <si>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</si>
  <si>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</si>
  <si>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</si>
  <si>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</si>
  <si>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</si>
  <si>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</si>
  <si>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</si>
  <si>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</si>
  <si>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</si>
  <si>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</si>
  <si>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</si>
  <si>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</si>
  <si>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</si>
  <si>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</si>
  <si>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</si>
  <si>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</si>
  <si>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</si>
  <si>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</si>
  <si>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</si>
  <si>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</si>
  <si>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</si>
  <si>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</si>
  <si>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</si>
  <si>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</si>
  <si>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</si>
  <si>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</si>
  <si>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</si>
  <si>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</si>
  <si>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</si>
  <si>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</si>
  <si>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</si>
  <si>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</si>
  <si>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</si>
  <si>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</si>
  <si>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</si>
  <si>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</si>
  <si>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</si>
  <si>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</si>
  <si>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</si>
  <si>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</si>
  <si>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</si>
  <si>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</si>
  <si>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</si>
  <si>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</si>
  <si>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</si>
  <si>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</si>
  <si>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</si>
  <si>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</si>
  <si>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</si>
  <si>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</si>
  <si>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</si>
  <si>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</si>
  <si>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</si>
  <si>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</si>
  <si>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</si>
  <si>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</si>
  <si>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</si>
  <si>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</si>
  <si>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</si>
  <si>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</si>
  <si>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</si>
  <si>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</si>
  <si>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</si>
  <si>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</si>
  <si>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</si>
  <si>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</si>
  <si>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</si>
  <si>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</si>
  <si>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</si>
  <si>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</si>
  <si>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</si>
  <si>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</si>
  <si>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</si>
  <si>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</si>
  <si>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</si>
  <si>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</si>
  <si>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</si>
  <si>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</si>
  <si>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</si>
  <si>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</si>
  <si>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</si>
  <si>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</si>
  <si>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</si>
  <si>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</si>
  <si>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</si>
  <si>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</si>
  <si>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</si>
  <si>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</si>
  <si>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</si>
  <si>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</si>
  <si>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</si>
  <si>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</si>
  <si>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</si>
  <si>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</si>
  <si>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</si>
  <si>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</si>
  <si>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</si>
  <si>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</si>
  <si>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</si>
  <si>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</si>
  <si>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</si>
  <si>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</si>
  <si>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</si>
  <si>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</si>
  <si>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</si>
  <si>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</si>
  <si>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</si>
  <si>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</si>
  <si>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</si>
  <si>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</si>
  <si>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</si>
  <si>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</si>
  <si>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</si>
  <si>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</si>
  <si>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</si>
  <si>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</si>
  <si>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</si>
  <si>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</si>
  <si>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</si>
  <si>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</si>
  <si>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</si>
  <si>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</si>
  <si>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</si>
  <si>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</si>
  <si>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</si>
  <si>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</si>
  <si>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</si>
  <si>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</si>
  <si>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</si>
  <si>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</si>
  <si>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</si>
  <si>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</si>
  <si>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</si>
  <si>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</si>
  <si>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</si>
  <si>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</si>
  <si>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</si>
  <si>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</si>
  <si>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</si>
  <si>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</si>
  <si>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</si>
  <si>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</si>
  <si>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</si>
  <si>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</si>
  <si>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</si>
  <si>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</si>
  <si>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</si>
  <si>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</si>
  <si>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</si>
  <si>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</si>
  <si>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</si>
  <si>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</si>
  <si>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</si>
  <si>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</si>
  <si>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</si>
  <si>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</si>
  <si>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</si>
  <si>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</si>
  <si>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</si>
  <si>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</si>
  <si>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</si>
  <si>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</si>
  <si>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</si>
  <si>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</si>
  <si>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</si>
  <si>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</si>
  <si>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</si>
  <si>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</si>
  <si>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</si>
  <si>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</si>
  <si>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</si>
  <si>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</si>
  <si>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</si>
  <si>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</si>
  <si>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</si>
  <si>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</si>
  <si>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</si>
  <si>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</si>
  <si>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</si>
  <si>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</si>
  <si>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</si>
  <si>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</si>
  <si>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</si>
  <si>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</si>
  <si>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</si>
  <si>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</si>
  <si>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</si>
  <si>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</si>
  <si>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</si>
  <si>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</si>
  <si>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</si>
  <si>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</si>
  <si>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</si>
  <si>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</si>
  <si>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</si>
  <si>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</si>
  <si>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</si>
  <si>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</si>
  <si>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</si>
  <si>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</si>
  <si>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</si>
  <si>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</si>
  <si>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</si>
  <si>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</si>
  <si>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</si>
  <si>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</si>
  <si>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</si>
  <si>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</si>
  <si>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</si>
  <si>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</si>
  <si>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</si>
  <si>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</si>
  <si>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</si>
  <si>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</si>
  <si>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</si>
  <si>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</si>
  <si>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</si>
  <si>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</si>
  <si>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</si>
  <si>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</si>
  <si>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</si>
  <si>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</si>
  <si>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</si>
  <si>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</si>
  <si>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</si>
  <si>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</si>
  <si>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</si>
  <si>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</si>
  <si>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</si>
  <si>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</si>
  <si>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</si>
  <si>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</si>
  <si>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</si>
  <si>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</si>
  <si>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</si>
  <si>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</si>
  <si>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</si>
  <si>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</si>
  <si>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</si>
  <si>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</si>
  <si>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</si>
  <si>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</si>
  <si>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</si>
  <si>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</si>
  <si>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</si>
  <si>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</si>
  <si>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</si>
  <si>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</si>
  <si>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</si>
  <si>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</si>
  <si>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</si>
  <si>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</si>
  <si>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</si>
  <si>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</si>
  <si>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</si>
  <si>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</si>
  <si>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</si>
  <si>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</si>
  <si>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</si>
  <si>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</si>
  <si>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</si>
  <si>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</si>
  <si>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</si>
  <si>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</si>
  <si>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</si>
  <si>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</si>
  <si>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</si>
  <si>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</si>
  <si>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</si>
  <si>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</si>
  <si>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</si>
  <si>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</si>
  <si>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</si>
  <si>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</si>
  <si>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</si>
  <si>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</si>
  <si>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</si>
  <si>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</si>
  <si>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</si>
  <si>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</si>
  <si>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</si>
  <si>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</si>
  <si>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</si>
  <si>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</si>
  <si>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</si>
  <si>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</si>
  <si>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</si>
  <si>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</si>
  <si>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</si>
  <si>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</si>
  <si>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</si>
  <si>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</si>
  <si>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</si>
  <si>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</si>
  <si>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</si>
  <si>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</si>
  <si>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</si>
  <si>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</si>
  <si>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</si>
  <si>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</si>
  <si>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</si>
  <si>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</si>
  <si>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</si>
  <si>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</si>
  <si>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</si>
  <si>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</si>
  <si>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</si>
  <si>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</si>
  <si>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</si>
  <si>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</si>
  <si>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</si>
  <si>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</si>
  <si>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</si>
  <si>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</si>
  <si>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</si>
  <si>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</si>
  <si>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</si>
  <si>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</si>
  <si>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</si>
  <si>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</si>
  <si>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</si>
  <si>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</si>
  <si>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</si>
  <si>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</si>
  <si>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</si>
  <si>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</si>
  <si>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</si>
  <si>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</si>
  <si>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</si>
  <si>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</si>
  <si>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</si>
  <si>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</si>
  <si>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</si>
  <si>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</si>
  <si>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</si>
  <si>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</si>
  <si>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</si>
  <si>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</si>
  <si>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</si>
  <si>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</si>
  <si>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</si>
  <si>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</si>
  <si>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</si>
  <si>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</si>
  <si>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</si>
  <si>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</si>
  <si>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</si>
  <si>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</si>
  <si>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</si>
  <si>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</si>
  <si>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</si>
  <si>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</si>
  <si>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</si>
  <si>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</si>
  <si>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</si>
  <si>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</si>
  <si>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</si>
  <si>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</si>
  <si>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</si>
  <si>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</si>
  <si>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</si>
  <si>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</si>
  <si>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</si>
  <si>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</si>
  <si>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</si>
  <si>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</si>
  <si>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</si>
  <si>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</si>
  <si>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</si>
  <si>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</si>
  <si>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</si>
  <si>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</si>
  <si>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</si>
  <si>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</si>
  <si>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</si>
  <si>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</si>
  <si>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</si>
  <si>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</si>
  <si>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</si>
  <si>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</si>
  <si>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</si>
  <si>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</si>
  <si>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Banco Santander Totta, S.A.</t>
  </si>
  <si>
    <t>https://www.santander.pt/institucional/investor-relations/santander-totta-sa/emissao-de-divida</t>
  </si>
  <si>
    <t>https://www.coveredbondlabel.com/issuer/68-banco-santander-totta-s-a
Covered Bond label</t>
  </si>
  <si>
    <t>Historically observed</t>
  </si>
  <si>
    <t>intra-group</t>
  </si>
  <si>
    <t>https://www.coveredbondlabel.com/issuer/95/</t>
  </si>
  <si>
    <t>RUT</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</si>
  <si>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</si>
  <si>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</si>
  <si>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</si>
  <si>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</si>
  <si>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</si>
  <si>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</si>
  <si>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</si>
  <si>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</si>
  <si>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</si>
  <si>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</si>
  <si>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</si>
  <si>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</si>
  <si>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</si>
  <si>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</si>
  <si>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</si>
  <si>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</si>
  <si>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</si>
  <si>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</si>
  <si>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</si>
  <si>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N/A</t>
  </si>
  <si>
    <t>-</t>
  </si>
  <si>
    <t>549300URJH9VSI58CS32</t>
  </si>
  <si>
    <t>BONDHOLDERS, S.L.</t>
  </si>
  <si>
    <t>959800WU2L0XTAZWXA65</t>
  </si>
  <si>
    <t>Deloitte &amp; Associados, SROC S.A.</t>
  </si>
  <si>
    <t>Banco Santander, S.A.</t>
  </si>
  <si>
    <t>5493006QMFDDMYWIAM13</t>
  </si>
  <si>
    <t>IR</t>
  </si>
  <si>
    <t>Reporting Date: 30/06/2023</t>
  </si>
  <si>
    <t>Cut-off Date: 30/06/2023</t>
  </si>
  <si>
    <t>Report Reference Date:</t>
  </si>
  <si>
    <t>Report Frequency:</t>
  </si>
  <si>
    <t>Quarterly</t>
  </si>
  <si>
    <t>1. Credit Ratings¹</t>
  </si>
  <si>
    <t>Long Term</t>
  </si>
  <si>
    <t>Short Term</t>
  </si>
  <si>
    <t>Moody's</t>
  </si>
  <si>
    <t>S&amp;P</t>
  </si>
  <si>
    <t>Fitch</t>
  </si>
  <si>
    <t>DBRS</t>
  </si>
  <si>
    <t>Euro 12,500,000,000  Covered Bonds Programme</t>
  </si>
  <si>
    <t>Banco Santander Totta, SA</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</si>
  <si>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</si>
  <si>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</si>
  <si>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</si>
  <si>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</si>
  <si>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</si>
  <si>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</si>
  <si>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</si>
  <si>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</si>
  <si>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</si>
  <si>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</si>
  <si>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Covered Bond 22(PTBSRIOE0024)</t>
  </si>
  <si>
    <t>Fixed</t>
  </si>
  <si>
    <t>Covered Bond 23(PTBSRJOM0023)</t>
  </si>
  <si>
    <t>Covered Bond 28(PTBSPAOM0008 )</t>
  </si>
  <si>
    <t xml:space="preserve">  Private Placements Covered Bonds Issues</t>
  </si>
  <si>
    <t>Covered Bond 20(PTBSRKOM0020)</t>
  </si>
  <si>
    <t>Covered Bond 21(PTBSRHOE0025)</t>
  </si>
  <si>
    <t>Covered Bond 24(PTBSRGOM0034)</t>
  </si>
  <si>
    <t>Covered Bond 25(PTBSRMOM0028)</t>
  </si>
  <si>
    <t>Covered Bond 26(PTBSRNOM0019)</t>
  </si>
  <si>
    <t>Covered Bond 27(PTBSRCOM0038)</t>
  </si>
  <si>
    <t>Covered Bond 29(PTBSPBOM0023)</t>
  </si>
  <si>
    <t>CRD Compliant (Yes/No)</t>
  </si>
  <si>
    <t>Yes</t>
  </si>
  <si>
    <t>3. Asset Cover Test</t>
  </si>
  <si>
    <t>Mortgage Credit Pool</t>
  </si>
  <si>
    <r>
      <t>Other Assets (Deposits and Securities at market value)</t>
    </r>
    <r>
      <rPr>
        <b/>
        <vertAlign val="superscript"/>
        <sz val="9"/>
        <rFont val="Santander Text"/>
        <family val="2"/>
      </rPr>
      <t>2</t>
    </r>
  </si>
  <si>
    <t>Cash and Deposits</t>
  </si>
  <si>
    <t>RMBS</t>
  </si>
  <si>
    <t>Other securities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</si>
  <si>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</si>
  <si>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</si>
  <si>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</si>
  <si>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</si>
  <si>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</si>
  <si>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</si>
  <si>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</si>
  <si>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</si>
  <si>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</si>
  <si>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</si>
  <si>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</si>
  <si>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</si>
  <si>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</si>
  <si>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</si>
  <si>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</si>
  <si>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</si>
  <si>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</si>
  <si>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</si>
  <si>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</si>
  <si>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</si>
  <si>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</si>
  <si>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</si>
  <si>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n/a</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</si>
  <si>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</si>
  <si>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</si>
  <si>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</si>
  <si>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</si>
  <si>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</si>
  <si>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</si>
  <si>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</si>
  <si>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</si>
  <si>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</si>
  <si>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</si>
  <si>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</si>
  <si>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</si>
  <si>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</si>
  <si>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</si>
  <si>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</si>
  <si>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</si>
  <si>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</si>
  <si>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</si>
  <si>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</si>
  <si>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</si>
  <si>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r>
      <t>Insured Property</t>
    </r>
    <r>
      <rPr>
        <b/>
        <vertAlign val="superscript"/>
        <sz val="9"/>
        <rFont val="Santander Text"/>
        <family val="2"/>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</si>
  <si>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</si>
  <si>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</si>
  <si>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</si>
  <si>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</si>
  <si>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</si>
  <si>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</si>
  <si>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</si>
  <si>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</si>
  <si>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</si>
  <si>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</si>
  <si>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</si>
  <si>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</si>
  <si>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</si>
  <si>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</si>
  <si>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</si>
  <si>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</si>
  <si>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</si>
  <si>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</si>
  <si>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</si>
  <si>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</si>
  <si>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</si>
  <si>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</si>
  <si>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</si>
  <si>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</si>
  <si>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</si>
  <si>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</si>
  <si>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</si>
  <si>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</si>
  <si>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</si>
  <si>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</si>
  <si>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</si>
  <si>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</si>
  <si>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</si>
  <si>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</si>
  <si>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</si>
  <si>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</si>
  <si>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</si>
  <si>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</si>
  <si>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</si>
  <si>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</si>
  <si>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</si>
  <si>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</si>
  <si>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</si>
  <si>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</si>
  <si>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</si>
  <si>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</si>
  <si>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</si>
  <si>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</si>
  <si>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</si>
  <si>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</si>
  <si>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</si>
  <si>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</si>
  <si>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</si>
  <si>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</si>
  <si>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</si>
  <si>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</si>
  <si>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</si>
  <si>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</si>
  <si>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</si>
  <si>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</si>
  <si>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</si>
  <si>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</si>
  <si>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</si>
  <si>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</si>
  <si>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</si>
  <si>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</si>
  <si>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</si>
  <si>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</si>
  <si>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</si>
  <si>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</si>
  <si>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</si>
  <si>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</si>
  <si>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</si>
  <si>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</si>
  <si>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</si>
  <si>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</si>
  <si>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</si>
  <si>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</si>
  <si>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</si>
  <si>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</si>
  <si>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</si>
  <si>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</si>
  <si>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</si>
  <si>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</si>
  <si>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9.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</si>
  <si>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</si>
  <si>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</si>
  <si>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</si>
  <si>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</si>
  <si>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</si>
  <si>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</si>
  <si>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</si>
  <si>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</si>
  <si>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</si>
  <si>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subject to the following eligibility criteria:
- any other assets which are not deemed to be Primary Assets,
- deposit with the Bank of Portugal in cash or securities eligible for credit transactions in the Eurosystem lending operations, 
- deposits held with credit institutions located in the EEA which are not in a control or group relationship with BST,
- any other assets located in the EEA complying simultaneously with the low risk and high liquidity requirements, and
- any liquidity assets which may compose the Liquidity Buffer.</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</si>
  <si>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</si>
  <si>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</si>
  <si>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</si>
  <si>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</si>
  <si>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</si>
  <si>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be monitored by BST frequently and at least annually.
BST shall also perform any internal check of the value of each property:
- once every three years, for residential properties; 
- at least once a year for commercial properties;
- if the individual mortgage credit value exceeds (i) 5 per cent. of BST’s own funds or (ii) € 500,000, in the case of residential properties, or € 1,000,000 in the case of commercial assets, the valuation of the relevant properties shall be reviewed by an independent appraiser at least every 3 years. 
-Also the value of the mortgage property should be checked on a frequent basis, at least every three years, in order to identify the properties that require appraisal by an expert (this procedure can be done using statistical models and methods approved by the CMVM).</t>
  </si>
  <si>
    <r>
      <rPr>
        <b/>
        <vertAlign val="superscript"/>
        <sz val="9"/>
        <rFont val="Santander Text"/>
        <family val="2"/>
      </rPr>
      <t>6</t>
    </r>
    <r>
      <rPr>
        <b/>
        <sz val="9"/>
        <rFont val="Santander Text"/>
        <family val="2"/>
      </rPr>
      <t xml:space="preserve"> Insured Property</t>
    </r>
  </si>
  <si>
    <t>All mortgages must have property damage insurance covering the risk of loss and damage.</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</si>
  <si>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</si>
  <si>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that becomes delinquent after being allocated to the cover pool may still remain in such cover pool provided that the delinquency period is not equal to or higher than 90 days. If the delinquent loan is not removed from the cover pool following 90 days it shall not count towards the statutory tests or the overcollateralisation percentage and shall be substituted by another loan which fulfills the eligibility criteria. Therefore, there are no NPL's included in the cover pool</t>
  </si>
  <si>
    <t>Aa2</t>
  </si>
  <si>
    <t>AA-</t>
  </si>
  <si>
    <t>AA</t>
  </si>
  <si>
    <t>Baa2</t>
  </si>
  <si>
    <t>BBB+</t>
  </si>
  <si>
    <t>A-</t>
  </si>
  <si>
    <t>A</t>
  </si>
  <si>
    <t>P-2</t>
  </si>
  <si>
    <t>A-2</t>
  </si>
  <si>
    <t>F2</t>
  </si>
  <si>
    <t>R-1 (low)</t>
  </si>
  <si>
    <t>A (low)</t>
  </si>
  <si>
    <t>P2</t>
  </si>
  <si>
    <t>F1</t>
  </si>
  <si>
    <t>R-1(low)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</si>
</sst>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dd\-mm\-yyyy;@"/>
    <numFmt numFmtId="169" formatCode="yyyy/mm/dd"/>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2"/>
      <name val="Calibri"/>
      <family val="2"/>
      <scheme val="minor"/>
    </font>
    <font>
      <u/>
      <sz val="12"/>
      <color theme="10"/>
      <name val="Calibri"/>
      <family val="2"/>
      <scheme val="minor"/>
    </font>
    <font>
      <i/>
      <sz val="12"/>
      <color theme="1"/>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i/>
      <sz val="9"/>
      <name val="Santander Text"/>
      <family val="2"/>
    </font>
    <font>
      <b/>
      <sz val="9"/>
      <color theme="1"/>
      <name val="Santander Text"/>
      <family val="2"/>
    </font>
    <font>
      <sz val="9"/>
      <color theme="3"/>
      <name val="Santander Text"/>
      <family val="2"/>
    </font>
    <font>
      <b/>
      <sz val="9"/>
      <color theme="3"/>
      <name val="Santander Text"/>
      <family val="2"/>
    </font>
    <font>
      <u/>
      <sz val="9.9"/>
      <color theme="10"/>
      <name val="Calibri"/>
      <family val="2"/>
    </font>
    <font>
      <sz val="9"/>
      <color theme="10"/>
      <name val="Santander Text"/>
      <family val="2"/>
    </font>
    <font>
      <sz val="11"/>
      <color indexed="8"/>
      <name val="Calibri"/>
      <family val="2"/>
    </font>
    <font>
      <b/>
      <sz val="9"/>
      <name val="Tahoma"/>
      <family val="2"/>
    </font>
    <font>
      <sz val="9"/>
      <name val="Tahoma"/>
      <family val="2"/>
    </font>
    <font>
      <b/>
      <vertAlign val="superscript"/>
      <sz val="9"/>
      <name val="Santander Text"/>
      <family val="2"/>
    </font>
    <font>
      <b/>
      <vertAlign val="superscript"/>
      <sz val="9"/>
      <color theme="3"/>
      <name val="Santander Text"/>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indexed="9"/>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9" fontId="28" fillId="0" borderId="0" applyFont="0" applyFill="0" applyBorder="0" applyAlignment="0" applyProtection="0"/>
    <xf numFmtId="0" fontId="28" fillId="0" borderId="0">
      <alignment horizontal="left" wrapText="1"/>
    </xf>
    <xf numFmtId="0" fontId="28" fillId="0" borderId="0">
      <alignment horizontal="left" wrapText="1"/>
    </xf>
    <xf numFmtId="0" fontId="62" fillId="0" borderId="0" applyNumberFormat="0" applyFill="0" applyBorder="0" applyAlignment="0" applyProtection="0">
      <alignment vertical="top"/>
      <protection locked="0"/>
    </xf>
    <xf numFmtId="0" fontId="64" fillId="0" borderId="0"/>
    <xf numFmtId="43" fontId="4" fillId="0" borderId="0" applyFont="0" applyFill="0" applyBorder="0" applyAlignment="0" applyProtection="0"/>
  </cellStyleXfs>
  <cellXfs count="5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4"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2" fillId="0" borderId="15"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17" fillId="0" borderId="0" xfId="0" applyFont="1" applyFill="1" applyBorder="1" applyAlignment="1">
      <alignment horizontal="left" vertical="center" indent="1"/>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7" fillId="8" borderId="0" xfId="0" applyFont="1" applyFill="1" applyBorder="1"/>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0" fontId="50" fillId="0" borderId="0" xfId="0" applyFont="1" applyAlignment="1" applyProtection="1">
      <alignment horizontal="center" vertical="center" wrapText="1"/>
    </xf>
    <xf numFmtId="0" fontId="51" fillId="0" borderId="0" xfId="2"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52" fillId="0" borderId="0" xfId="0"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53" fillId="0" borderId="0" xfId="0" applyFont="1"/>
    <xf numFmtId="0" fontId="53" fillId="10" borderId="0" xfId="0" applyFont="1" applyFill="1"/>
    <xf numFmtId="0" fontId="53" fillId="4" borderId="0" xfId="0" applyFont="1" applyFill="1"/>
    <xf numFmtId="0" fontId="54" fillId="4" borderId="0" xfId="0" applyFont="1" applyFill="1" applyAlignment="1">
      <alignment horizontal="right" vertical="center"/>
    </xf>
    <xf numFmtId="168" fontId="55" fillId="0" borderId="0" xfId="0" quotePrefix="1" applyNumberFormat="1" applyFont="1" applyAlignment="1">
      <alignment horizontal="center" vertical="center"/>
    </xf>
    <xf numFmtId="0" fontId="54" fillId="0" borderId="0" xfId="0" applyFont="1" applyAlignment="1">
      <alignment horizontal="center" vertical="center"/>
    </xf>
    <xf numFmtId="0" fontId="53" fillId="4" borderId="19" xfId="0" applyFont="1" applyFill="1" applyBorder="1"/>
    <xf numFmtId="0" fontId="54" fillId="4" borderId="19" xfId="0" applyFont="1" applyFill="1" applyBorder="1" applyAlignment="1">
      <alignment horizontal="right" vertical="center"/>
    </xf>
    <xf numFmtId="0" fontId="54" fillId="0" borderId="19" xfId="0" applyFont="1" applyBorder="1" applyAlignment="1">
      <alignment horizontal="center" vertical="center"/>
    </xf>
    <xf numFmtId="0" fontId="56" fillId="9" borderId="20" xfId="0" applyFont="1" applyFill="1" applyBorder="1" applyAlignment="1">
      <alignment vertical="center"/>
    </xf>
    <xf numFmtId="0" fontId="56" fillId="4" borderId="23" xfId="0" applyFont="1" applyFill="1" applyBorder="1" applyAlignment="1">
      <alignment vertical="center"/>
    </xf>
    <xf numFmtId="0" fontId="55" fillId="0" borderId="0" xfId="0" applyFont="1" applyAlignment="1">
      <alignment horizontal="center" vertical="center"/>
    </xf>
    <xf numFmtId="0" fontId="54" fillId="4" borderId="0" xfId="0" applyFont="1" applyFill="1" applyAlignment="1">
      <alignment vertical="center"/>
    </xf>
    <xf numFmtId="0" fontId="53" fillId="0" borderId="0" xfId="0" applyFont="1" applyAlignment="1">
      <alignment horizontal="center" vertical="center"/>
    </xf>
    <xf numFmtId="0" fontId="54" fillId="4" borderId="24" xfId="0" applyFont="1" applyFill="1" applyBorder="1" applyAlignment="1">
      <alignment vertical="center"/>
    </xf>
    <xf numFmtId="0" fontId="54" fillId="0" borderId="24" xfId="0" applyFont="1" applyBorder="1" applyAlignment="1">
      <alignment horizontal="center" vertical="center"/>
    </xf>
    <xf numFmtId="0" fontId="57" fillId="10" borderId="0" xfId="0" applyFont="1" applyFill="1" applyAlignment="1">
      <alignment vertical="center"/>
    </xf>
    <xf numFmtId="4" fontId="53" fillId="10" borderId="0" xfId="0" applyNumberFormat="1" applyFont="1" applyFill="1"/>
    <xf numFmtId="0" fontId="56" fillId="9" borderId="23" xfId="0" applyFont="1" applyFill="1" applyBorder="1" applyAlignment="1">
      <alignment horizontal="center" vertical="center"/>
    </xf>
    <xf numFmtId="0" fontId="56" fillId="9" borderId="25" xfId="0" applyFont="1" applyFill="1" applyBorder="1" applyAlignment="1">
      <alignment horizontal="center" vertical="center"/>
    </xf>
    <xf numFmtId="0" fontId="56" fillId="9" borderId="26" xfId="0" applyFont="1" applyFill="1" applyBorder="1" applyAlignment="1">
      <alignment horizontal="center" vertical="center"/>
    </xf>
    <xf numFmtId="0" fontId="55" fillId="0" borderId="0" xfId="0" applyFont="1" applyAlignment="1">
      <alignment vertical="center"/>
    </xf>
    <xf numFmtId="0" fontId="55" fillId="0" borderId="23" xfId="0" applyFont="1" applyBorder="1" applyAlignment="1">
      <alignment horizontal="right" vertical="center"/>
    </xf>
    <xf numFmtId="4" fontId="55" fillId="0" borderId="0" xfId="0" applyNumberFormat="1" applyFont="1" applyAlignment="1">
      <alignment vertical="center"/>
    </xf>
    <xf numFmtId="2" fontId="55" fillId="0" borderId="0" xfId="0" applyNumberFormat="1" applyFont="1" applyAlignment="1">
      <alignment horizontal="right" vertical="center"/>
    </xf>
    <xf numFmtId="14" fontId="58" fillId="0" borderId="0" xfId="0" quotePrefix="1" applyNumberFormat="1" applyFont="1" applyAlignment="1">
      <alignment horizontal="center" vertical="center"/>
    </xf>
    <xf numFmtId="43" fontId="58" fillId="0" borderId="0" xfId="9" quotePrefix="1" applyFont="1" applyFill="1" applyBorder="1" applyAlignment="1">
      <alignment horizontal="center" vertical="center"/>
    </xf>
    <xf numFmtId="0" fontId="54" fillId="0" borderId="0" xfId="0" applyFont="1" applyAlignment="1">
      <alignment horizontal="left" vertical="center" indent="1"/>
    </xf>
    <xf numFmtId="14" fontId="54" fillId="0" borderId="0" xfId="0" quotePrefix="1" applyNumberFormat="1" applyFont="1" applyAlignment="1">
      <alignment horizontal="center" vertical="center"/>
    </xf>
    <xf numFmtId="2" fontId="54" fillId="0" borderId="0" xfId="0" applyNumberFormat="1" applyFont="1" applyAlignment="1">
      <alignment horizontal="right" vertical="center"/>
    </xf>
    <xf numFmtId="4" fontId="54" fillId="0" borderId="0" xfId="0" applyNumberFormat="1" applyFont="1" applyAlignment="1">
      <alignment vertical="center"/>
    </xf>
    <xf numFmtId="0" fontId="55" fillId="0" borderId="27" xfId="0" applyFont="1" applyBorder="1" applyAlignment="1">
      <alignment horizontal="left" vertical="center" indent="1"/>
    </xf>
    <xf numFmtId="14" fontId="58" fillId="0" borderId="27" xfId="0" quotePrefix="1" applyNumberFormat="1" applyFont="1" applyBorder="1" applyAlignment="1">
      <alignment horizontal="center" vertical="center"/>
    </xf>
    <xf numFmtId="14" fontId="54" fillId="0" borderId="27" xfId="0" quotePrefix="1" applyNumberFormat="1" applyFont="1" applyBorder="1" applyAlignment="1">
      <alignment horizontal="center" vertical="center"/>
    </xf>
    <xf numFmtId="2" fontId="54" fillId="0" borderId="27" xfId="0" applyNumberFormat="1" applyFont="1" applyBorder="1" applyAlignment="1">
      <alignment horizontal="right" vertical="center"/>
    </xf>
    <xf numFmtId="2" fontId="55" fillId="0" borderId="27" xfId="0" applyNumberFormat="1" applyFont="1" applyBorder="1" applyAlignment="1">
      <alignment horizontal="right" vertical="center"/>
    </xf>
    <xf numFmtId="0" fontId="56" fillId="9" borderId="21" xfId="0" applyFont="1" applyFill="1" applyBorder="1" applyAlignment="1">
      <alignment vertical="center"/>
    </xf>
    <xf numFmtId="4" fontId="55" fillId="0" borderId="23" xfId="0" applyNumberFormat="1" applyFont="1" applyBorder="1" applyAlignment="1">
      <alignment vertical="center"/>
    </xf>
    <xf numFmtId="9" fontId="53" fillId="0" borderId="0" xfId="1" applyFont="1" applyFill="1" applyBorder="1" applyAlignment="1"/>
    <xf numFmtId="10" fontId="54" fillId="0" borderId="0" xfId="10" applyNumberFormat="1" applyFont="1" applyFill="1" applyBorder="1" applyAlignment="1">
      <alignment horizontal="right" vertical="center"/>
    </xf>
    <xf numFmtId="0" fontId="55" fillId="0" borderId="24" xfId="0" applyFont="1" applyBorder="1" applyAlignment="1">
      <alignment horizontal="left" vertical="center"/>
    </xf>
    <xf numFmtId="10" fontId="55" fillId="0" borderId="24" xfId="10" applyNumberFormat="1" applyFont="1" applyFill="1" applyBorder="1" applyAlignment="1">
      <alignment horizontal="right" vertical="center"/>
    </xf>
    <xf numFmtId="0" fontId="55" fillId="10" borderId="24" xfId="0" applyFont="1" applyFill="1" applyBorder="1" applyAlignment="1">
      <alignment horizontal="left" vertical="center"/>
    </xf>
    <xf numFmtId="0" fontId="57" fillId="0" borderId="28" xfId="0" applyFont="1" applyBorder="1" applyAlignment="1">
      <alignment vertical="center"/>
    </xf>
    <xf numFmtId="0" fontId="53" fillId="10" borderId="28" xfId="0" applyFont="1" applyFill="1" applyBorder="1"/>
    <xf numFmtId="0" fontId="56" fillId="9" borderId="19" xfId="0" applyFont="1" applyFill="1" applyBorder="1" applyAlignment="1">
      <alignment vertical="center"/>
    </xf>
    <xf numFmtId="4" fontId="54" fillId="0" borderId="0" xfId="10" applyNumberFormat="1" applyFont="1" applyFill="1" applyBorder="1" applyAlignment="1">
      <alignment horizontal="right" vertical="center"/>
    </xf>
    <xf numFmtId="4" fontId="59" fillId="0" borderId="0" xfId="0" applyNumberFormat="1" applyFont="1" applyAlignment="1">
      <alignment horizontal="right" vertical="center"/>
    </xf>
    <xf numFmtId="4" fontId="53" fillId="0" borderId="0" xfId="0" applyNumberFormat="1" applyFont="1"/>
    <xf numFmtId="10" fontId="54" fillId="0" borderId="0" xfId="10" applyNumberFormat="1" applyFont="1" applyFill="1" applyAlignment="1">
      <alignment horizontal="right" vertical="center"/>
    </xf>
    <xf numFmtId="4" fontId="54" fillId="0" borderId="0" xfId="11" applyNumberFormat="1" applyFont="1" applyAlignment="1">
      <alignment horizontal="right" vertical="center"/>
    </xf>
    <xf numFmtId="3" fontId="60" fillId="0" borderId="24" xfId="0" applyNumberFormat="1" applyFont="1" applyBorder="1" applyAlignment="1">
      <alignment horizontal="right" vertical="center"/>
    </xf>
    <xf numFmtId="0" fontId="53" fillId="0" borderId="24" xfId="0" applyFont="1" applyBorder="1"/>
    <xf numFmtId="4" fontId="54" fillId="0" borderId="24" xfId="0" applyNumberFormat="1" applyFont="1" applyBorder="1" applyAlignment="1">
      <alignment horizontal="right" vertical="center"/>
    </xf>
    <xf numFmtId="2" fontId="54" fillId="0" borderId="0" xfId="11" applyNumberFormat="1" applyFont="1" applyAlignment="1">
      <alignment horizontal="right" vertical="center"/>
    </xf>
    <xf numFmtId="2" fontId="60" fillId="0" borderId="0" xfId="0" applyNumberFormat="1" applyFont="1" applyAlignment="1">
      <alignment horizontal="right" vertical="center"/>
    </xf>
    <xf numFmtId="4" fontId="61" fillId="0" borderId="24" xfId="0" applyNumberFormat="1" applyFont="1" applyBorder="1" applyAlignment="1">
      <alignment horizontal="right" vertical="center"/>
    </xf>
    <xf numFmtId="0" fontId="53" fillId="10" borderId="24" xfId="0" applyFont="1" applyFill="1" applyBorder="1"/>
    <xf numFmtId="0" fontId="55" fillId="0" borderId="24" xfId="0" applyFont="1" applyBorder="1" applyAlignment="1">
      <alignment horizontal="right" vertical="center"/>
    </xf>
    <xf numFmtId="0" fontId="55" fillId="10" borderId="23" xfId="0" applyFont="1" applyFill="1" applyBorder="1" applyAlignment="1">
      <alignment vertical="center"/>
    </xf>
    <xf numFmtId="0" fontId="53" fillId="10" borderId="23" xfId="0" applyFont="1" applyFill="1" applyBorder="1"/>
    <xf numFmtId="0" fontId="54" fillId="10" borderId="23" xfId="0" applyFont="1" applyFill="1" applyBorder="1" applyAlignment="1">
      <alignment horizontal="center" vertical="center"/>
    </xf>
    <xf numFmtId="0" fontId="54" fillId="4" borderId="0" xfId="0" applyFont="1" applyFill="1"/>
    <xf numFmtId="0" fontId="54" fillId="4" borderId="24" xfId="0" applyFont="1" applyFill="1" applyBorder="1" applyAlignment="1">
      <alignment horizontal="center" vertical="center"/>
    </xf>
    <xf numFmtId="169" fontId="54" fillId="0" borderId="24" xfId="0" quotePrefix="1" applyNumberFormat="1" applyFont="1" applyBorder="1" applyAlignment="1">
      <alignment horizontal="right" vertical="center"/>
    </xf>
    <xf numFmtId="0" fontId="55" fillId="0" borderId="29" xfId="0" applyFont="1" applyBorder="1" applyAlignment="1">
      <alignment vertical="center"/>
    </xf>
    <xf numFmtId="0" fontId="55" fillId="11" borderId="29" xfId="0" applyFont="1" applyFill="1" applyBorder="1" applyAlignment="1">
      <alignment vertical="center"/>
    </xf>
    <xf numFmtId="0" fontId="54" fillId="10" borderId="0" xfId="0" applyFont="1" applyFill="1"/>
    <xf numFmtId="0" fontId="55" fillId="11" borderId="28" xfId="0" applyFont="1" applyFill="1" applyBorder="1" applyAlignment="1">
      <alignment vertical="center"/>
    </xf>
    <xf numFmtId="0" fontId="55" fillId="11" borderId="29" xfId="0" applyFont="1" applyFill="1" applyBorder="1" applyAlignment="1">
      <alignment horizontal="center" vertical="center"/>
    </xf>
    <xf numFmtId="3" fontId="54" fillId="0" borderId="0" xfId="0" applyNumberFormat="1" applyFont="1" applyAlignment="1">
      <alignment vertical="center"/>
    </xf>
    <xf numFmtId="0" fontId="54" fillId="0" borderId="24" xfId="0" applyFont="1" applyBorder="1" applyAlignment="1">
      <alignment vertical="center"/>
    </xf>
    <xf numFmtId="0" fontId="54" fillId="10" borderId="24" xfId="0" applyFont="1" applyFill="1" applyBorder="1"/>
    <xf numFmtId="3" fontId="54" fillId="0" borderId="24" xfId="0" applyNumberFormat="1" applyFont="1" applyBorder="1" applyAlignment="1">
      <alignment vertical="center"/>
    </xf>
    <xf numFmtId="10" fontId="54" fillId="0" borderId="24" xfId="10" applyNumberFormat="1" applyFont="1" applyFill="1" applyBorder="1" applyAlignment="1">
      <alignment horizontal="right" vertical="center"/>
    </xf>
    <xf numFmtId="0" fontId="55" fillId="0" borderId="28" xfId="0" applyFont="1" applyBorder="1" applyAlignment="1">
      <alignment vertical="center"/>
    </xf>
    <xf numFmtId="0" fontId="55" fillId="0" borderId="29" xfId="0" applyFont="1" applyBorder="1" applyAlignment="1">
      <alignment horizontal="center" vertical="center"/>
    </xf>
    <xf numFmtId="0" fontId="55" fillId="4" borderId="0" xfId="0" applyFont="1" applyFill="1" applyAlignment="1">
      <alignment vertical="center"/>
    </xf>
    <xf numFmtId="0" fontId="55" fillId="4" borderId="0" xfId="0" applyFont="1" applyFill="1" applyAlignment="1">
      <alignment horizontal="center" vertical="center"/>
    </xf>
    <xf numFmtId="10" fontId="54" fillId="4" borderId="0" xfId="10" applyNumberFormat="1" applyFont="1" applyFill="1" applyBorder="1" applyAlignment="1">
      <alignment horizontal="right" vertical="center"/>
    </xf>
    <xf numFmtId="0" fontId="55" fillId="11" borderId="0" xfId="0" applyFont="1" applyFill="1" applyAlignment="1">
      <alignment horizontal="center" vertical="center"/>
    </xf>
    <xf numFmtId="10" fontId="53" fillId="0" borderId="0" xfId="0" applyNumberFormat="1" applyFont="1"/>
    <xf numFmtId="10" fontId="53" fillId="0" borderId="24" xfId="0" applyNumberFormat="1" applyFont="1" applyBorder="1"/>
    <xf numFmtId="0" fontId="55" fillId="10" borderId="0" xfId="0" applyFont="1" applyFill="1" applyAlignment="1">
      <alignment vertical="center"/>
    </xf>
    <xf numFmtId="0" fontId="55" fillId="0" borderId="28" xfId="0" applyFont="1" applyBorder="1" applyAlignment="1">
      <alignment horizontal="center" vertical="center"/>
    </xf>
    <xf numFmtId="10" fontId="53" fillId="4" borderId="0" xfId="0" applyNumberFormat="1" applyFont="1" applyFill="1"/>
    <xf numFmtId="10" fontId="54" fillId="4" borderId="24" xfId="0" applyNumberFormat="1" applyFont="1" applyFill="1" applyBorder="1" applyAlignment="1">
      <alignment vertical="center"/>
    </xf>
    <xf numFmtId="10" fontId="54" fillId="4" borderId="0" xfId="0" applyNumberFormat="1" applyFont="1" applyFill="1" applyAlignment="1">
      <alignment vertical="center"/>
    </xf>
    <xf numFmtId="10" fontId="55" fillId="0" borderId="0" xfId="10" applyNumberFormat="1" applyFont="1" applyFill="1" applyAlignment="1">
      <alignment vertical="center"/>
    </xf>
    <xf numFmtId="3" fontId="55" fillId="0" borderId="0" xfId="0" applyNumberFormat="1" applyFont="1" applyAlignment="1">
      <alignment vertical="center"/>
    </xf>
    <xf numFmtId="10" fontId="55" fillId="0" borderId="0" xfId="10" applyNumberFormat="1" applyFont="1" applyFill="1" applyAlignment="1">
      <alignment horizontal="right" vertical="center"/>
    </xf>
    <xf numFmtId="0" fontId="55" fillId="4" borderId="24" xfId="0" applyFont="1" applyFill="1" applyBorder="1" applyAlignment="1">
      <alignment vertical="center"/>
    </xf>
    <xf numFmtId="3" fontId="55" fillId="0" borderId="24" xfId="0" applyNumberFormat="1" applyFont="1" applyBorder="1" applyAlignment="1">
      <alignment vertical="center"/>
    </xf>
    <xf numFmtId="0" fontId="54" fillId="0" borderId="0" xfId="10" applyNumberFormat="1" applyFont="1" applyFill="1" applyBorder="1" applyAlignment="1">
      <alignment horizontal="right" vertical="center"/>
    </xf>
    <xf numFmtId="0" fontId="54" fillId="0" borderId="24" xfId="10" applyNumberFormat="1" applyFont="1" applyFill="1" applyBorder="1" applyAlignment="1">
      <alignment horizontal="right" vertical="center"/>
    </xf>
    <xf numFmtId="0" fontId="55" fillId="0" borderId="29" xfId="0" applyFont="1" applyBorder="1" applyAlignment="1">
      <alignment horizontal="left" vertical="center"/>
    </xf>
    <xf numFmtId="0" fontId="61" fillId="0" borderId="29" xfId="0" applyFont="1" applyBorder="1" applyAlignment="1">
      <alignment horizontal="left" vertical="center"/>
    </xf>
    <xf numFmtId="0" fontId="61" fillId="0" borderId="29" xfId="0" applyFont="1" applyBorder="1" applyAlignment="1">
      <alignment horizontal="center" vertical="center"/>
    </xf>
    <xf numFmtId="0" fontId="61" fillId="0" borderId="29" xfId="0" applyFont="1" applyBorder="1" applyAlignment="1">
      <alignment vertical="center"/>
    </xf>
    <xf numFmtId="0" fontId="60" fillId="0" borderId="0" xfId="12" applyFont="1" applyAlignment="1"/>
    <xf numFmtId="0" fontId="60" fillId="0" borderId="0" xfId="11" applyFont="1" applyAlignment="1">
      <alignment horizontal="left" vertical="center"/>
    </xf>
    <xf numFmtId="0" fontId="60" fillId="0" borderId="0" xfId="11" applyFont="1" applyAlignment="1">
      <alignment horizontal="center" vertical="center"/>
    </xf>
    <xf numFmtId="1" fontId="54" fillId="0" borderId="0" xfId="10" applyNumberFormat="1" applyFont="1" applyFill="1" applyBorder="1" applyAlignment="1">
      <alignment horizontal="right" vertical="center"/>
    </xf>
    <xf numFmtId="3" fontId="54" fillId="0" borderId="0" xfId="10" applyNumberFormat="1" applyFont="1" applyFill="1" applyBorder="1" applyAlignment="1">
      <alignment horizontal="right" vertical="center"/>
    </xf>
    <xf numFmtId="49" fontId="54" fillId="4" borderId="0" xfId="10" quotePrefix="1" applyNumberFormat="1" applyFont="1" applyFill="1" applyBorder="1" applyAlignment="1">
      <alignment horizontal="right" vertical="center"/>
    </xf>
    <xf numFmtId="3" fontId="54" fillId="4" borderId="0" xfId="10" applyNumberFormat="1" applyFont="1" applyFill="1" applyBorder="1" applyAlignment="1">
      <alignment horizontal="right" vertical="center"/>
    </xf>
    <xf numFmtId="49" fontId="54" fillId="0" borderId="0" xfId="10" quotePrefix="1" applyNumberFormat="1" applyFont="1" applyFill="1" applyBorder="1" applyAlignment="1">
      <alignment horizontal="right" vertical="center"/>
    </xf>
    <xf numFmtId="0" fontId="60" fillId="0" borderId="0" xfId="0" applyFont="1" applyAlignment="1">
      <alignment vertical="center"/>
    </xf>
    <xf numFmtId="10" fontId="60" fillId="0" borderId="0" xfId="10" applyNumberFormat="1" applyFont="1" applyFill="1" applyBorder="1" applyAlignment="1">
      <alignment horizontal="right" vertical="center"/>
    </xf>
    <xf numFmtId="0" fontId="54" fillId="4" borderId="24" xfId="0" applyFont="1" applyFill="1" applyBorder="1" applyAlignment="1">
      <alignment horizontal="left" vertical="center"/>
    </xf>
    <xf numFmtId="10" fontId="54" fillId="4" borderId="24" xfId="10" applyNumberFormat="1" applyFont="1" applyFill="1" applyBorder="1" applyAlignment="1">
      <alignment horizontal="right" vertical="center"/>
    </xf>
    <xf numFmtId="0" fontId="61" fillId="11" borderId="0" xfId="0" applyFont="1" applyFill="1" applyAlignment="1">
      <alignment horizontal="center" vertical="center"/>
    </xf>
    <xf numFmtId="0" fontId="54" fillId="10" borderId="0" xfId="0" applyFont="1" applyFill="1" applyAlignment="1">
      <alignment vertical="center"/>
    </xf>
    <xf numFmtId="3" fontId="55" fillId="0" borderId="0" xfId="0" applyNumberFormat="1" applyFont="1" applyAlignment="1">
      <alignment horizontal="center" vertical="center"/>
    </xf>
    <xf numFmtId="3" fontId="55" fillId="0" borderId="0" xfId="0" quotePrefix="1" applyNumberFormat="1" applyFont="1" applyAlignment="1">
      <alignment horizontal="center" vertical="center"/>
    </xf>
    <xf numFmtId="3" fontId="54" fillId="0" borderId="28" xfId="0" applyNumberFormat="1" applyFont="1" applyBorder="1" applyAlignment="1">
      <alignment horizontal="center" vertical="center"/>
    </xf>
    <xf numFmtId="3" fontId="54" fillId="0" borderId="0" xfId="0" applyNumberFormat="1" applyFont="1" applyAlignment="1">
      <alignment horizontal="center" vertical="center"/>
    </xf>
    <xf numFmtId="3" fontId="54" fillId="0" borderId="24" xfId="0" applyNumberFormat="1" applyFont="1" applyBorder="1" applyAlignment="1">
      <alignment horizontal="center" vertical="center"/>
    </xf>
    <xf numFmtId="3" fontId="54" fillId="0" borderId="24" xfId="10" applyNumberFormat="1" applyFont="1" applyFill="1" applyBorder="1" applyAlignment="1">
      <alignment horizontal="center" vertical="center"/>
    </xf>
    <xf numFmtId="0" fontId="55" fillId="0" borderId="28" xfId="0" applyFont="1" applyBorder="1" applyAlignment="1">
      <alignment horizontal="left" vertical="center"/>
    </xf>
    <xf numFmtId="0" fontId="54" fillId="10" borderId="30" xfId="0" applyFont="1" applyFill="1" applyBorder="1"/>
    <xf numFmtId="3" fontId="55" fillId="0" borderId="28" xfId="0" applyNumberFormat="1" applyFont="1" applyBorder="1" applyAlignment="1">
      <alignment horizontal="center" vertical="center"/>
    </xf>
    <xf numFmtId="3" fontId="55" fillId="0" borderId="30" xfId="0" applyNumberFormat="1" applyFont="1" applyBorder="1" applyAlignment="1">
      <alignment horizontal="center" vertical="center"/>
    </xf>
    <xf numFmtId="3" fontId="61" fillId="0" borderId="28" xfId="0" applyNumberFormat="1" applyFont="1" applyBorder="1" applyAlignment="1">
      <alignment horizontal="right" vertical="center"/>
    </xf>
    <xf numFmtId="4" fontId="53" fillId="10" borderId="28" xfId="0" applyNumberFormat="1" applyFont="1" applyFill="1" applyBorder="1"/>
    <xf numFmtId="0" fontId="54" fillId="11" borderId="0" xfId="0" applyFont="1" applyFill="1" applyAlignment="1">
      <alignment horizontal="left" vertical="center"/>
    </xf>
    <xf numFmtId="0" fontId="61" fillId="11" borderId="0" xfId="0" applyFont="1" applyFill="1" applyAlignment="1">
      <alignment horizontal="left" vertical="center"/>
    </xf>
    <xf numFmtId="3" fontId="61" fillId="0" borderId="0" xfId="0" applyNumberFormat="1" applyFont="1" applyAlignment="1">
      <alignment horizontal="right" vertical="center"/>
    </xf>
    <xf numFmtId="0" fontId="56" fillId="9" borderId="23" xfId="0" applyFont="1" applyFill="1" applyBorder="1" applyAlignment="1">
      <alignment vertical="center"/>
    </xf>
    <xf numFmtId="4" fontId="55" fillId="0" borderId="24" xfId="0" applyNumberFormat="1" applyFont="1" applyBorder="1" applyAlignment="1">
      <alignment horizontal="right" vertical="center"/>
    </xf>
    <xf numFmtId="0" fontId="57" fillId="0" borderId="0" xfId="0" applyFont="1" applyAlignment="1">
      <alignment vertical="center"/>
    </xf>
    <xf numFmtId="0" fontId="56" fillId="9" borderId="0" xfId="0" applyFont="1" applyFill="1" applyAlignment="1">
      <alignment vertical="center"/>
    </xf>
    <xf numFmtId="0" fontId="54" fillId="0" borderId="0" xfId="0" applyFont="1" applyAlignment="1">
      <alignment horizontal="right"/>
    </xf>
    <xf numFmtId="0" fontId="54" fillId="0" borderId="0" xfId="0" applyFont="1" applyAlignment="1">
      <alignment vertical="center" wrapText="1"/>
    </xf>
    <xf numFmtId="0" fontId="56" fillId="9" borderId="31" xfId="0" applyFont="1" applyFill="1" applyBorder="1" applyAlignment="1">
      <alignment vertical="center"/>
    </xf>
    <xf numFmtId="0" fontId="56" fillId="9" borderId="32" xfId="0" applyFont="1" applyFill="1" applyBorder="1" applyAlignment="1">
      <alignment vertical="center"/>
    </xf>
    <xf numFmtId="14" fontId="2" fillId="0" borderId="0" xfId="0" applyNumberFormat="1" applyFont="1" applyFill="1" applyBorder="1" applyAlignment="1">
      <alignment horizontal="center" vertical="center" wrapText="1"/>
    </xf>
    <xf numFmtId="166" fontId="2" fillId="0" borderId="0" xfId="0" applyNumberFormat="1" applyFont="1" applyAlignment="1" applyProtection="1">
      <alignment horizontal="center" vertical="center" wrapText="1"/>
    </xf>
    <xf numFmtId="0" fontId="55" fillId="4" borderId="0" xfId="0" applyFont="1" applyFill="1" applyAlignment="1">
      <alignment horizontal="left" vertical="center"/>
    </xf>
    <xf numFmtId="0" fontId="55" fillId="0" borderId="0" xfId="0" applyFont="1" applyAlignment="1">
      <alignment horizontal="left" vertical="center"/>
    </xf>
    <xf numFmtId="0" fontId="55" fillId="11" borderId="0" xfId="0" applyFont="1" applyFill="1" applyAlignment="1">
      <alignment vertical="center"/>
    </xf>
    <xf numFmtId="0" fontId="54" fillId="0" borderId="0" xfId="0" applyFont="1" applyAlignment="1">
      <alignment horizontal="left" vertical="center"/>
    </xf>
    <xf numFmtId="0" fontId="54" fillId="0" borderId="0" xfId="0" applyFont="1" applyAlignment="1">
      <alignment vertical="center"/>
    </xf>
    <xf numFmtId="4" fontId="54" fillId="0" borderId="0" xfId="0" applyNumberFormat="1" applyFont="1" applyAlignment="1">
      <alignment horizontal="right" vertical="center"/>
    </xf>
    <xf numFmtId="0" fontId="55" fillId="0" borderId="0" xfId="0" applyFont="1" applyAlignment="1">
      <alignment horizontal="right" vertical="center"/>
    </xf>
    <xf numFmtId="3" fontId="54" fillId="0" borderId="0" xfId="0" applyNumberFormat="1" applyFont="1" applyAlignment="1">
      <alignment horizontal="right" vertical="center"/>
    </xf>
    <xf numFmtId="4" fontId="55" fillId="0" borderId="0" xfId="0" applyNumberFormat="1" applyFont="1" applyAlignment="1">
      <alignment horizontal="right" vertical="center"/>
    </xf>
    <xf numFmtId="0" fontId="54" fillId="0" borderId="24" xfId="0" applyFont="1" applyBorder="1" applyAlignment="1">
      <alignment horizontal="left" vertical="center"/>
    </xf>
    <xf numFmtId="2" fontId="65" fillId="0" borderId="0" xfId="0" applyNumberFormat="1" applyFont="1" applyAlignment="1">
      <alignment horizontal="right" vertical="center"/>
    </xf>
    <xf numFmtId="2" fontId="66" fillId="0" borderId="0" xfId="0" applyNumberFormat="1" applyFont="1" applyAlignment="1">
      <alignment horizontal="right" vertical="center"/>
    </xf>
    <xf numFmtId="4" fontId="66" fillId="0" borderId="0" xfId="0" applyNumberFormat="1" applyFont="1" applyAlignment="1">
      <alignment horizontal="right" vertical="center"/>
    </xf>
    <xf numFmtId="10" fontId="66" fillId="0" borderId="0" xfId="10" applyNumberFormat="1" applyFont="1" applyFill="1" applyBorder="1" applyAlignment="1">
      <alignment horizontal="right" vertical="center"/>
    </xf>
    <xf numFmtId="10" fontId="66" fillId="0" borderId="0" xfId="0" applyNumberFormat="1" applyFont="1" applyAlignment="1">
      <alignment horizontal="right" vertical="center"/>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48" fillId="0" borderId="0" xfId="0" applyFont="1" applyBorder="1" applyAlignment="1">
      <alignment horizontal="left" wrapText="1"/>
    </xf>
    <xf numFmtId="0" fontId="56" fillId="9" borderId="21" xfId="0" applyFont="1" applyFill="1" applyBorder="1" applyAlignment="1">
      <alignment horizontal="center" vertical="center"/>
    </xf>
    <xf numFmtId="0" fontId="56" fillId="9" borderId="22" xfId="0" applyFont="1" applyFill="1" applyBorder="1" applyAlignment="1">
      <alignment horizontal="center" vertical="center"/>
    </xf>
    <xf numFmtId="0" fontId="56" fillId="9" borderId="25" xfId="0" applyFont="1" applyFill="1" applyBorder="1" applyAlignment="1">
      <alignment horizontal="right" vertical="center"/>
    </xf>
    <xf numFmtId="0" fontId="56" fillId="9" borderId="23" xfId="0" applyFont="1" applyFill="1" applyBorder="1" applyAlignment="1">
      <alignment horizontal="right" vertical="center"/>
    </xf>
    <xf numFmtId="0" fontId="54" fillId="0" borderId="0" xfId="0" applyFont="1" applyAlignment="1">
      <alignment horizontal="left" vertical="center"/>
    </xf>
    <xf numFmtId="0" fontId="57" fillId="0" borderId="29" xfId="0" applyFont="1" applyBorder="1" applyAlignment="1">
      <alignment horizontal="left" vertical="center"/>
    </xf>
    <xf numFmtId="0" fontId="55" fillId="11" borderId="0" xfId="0" applyFont="1" applyFill="1" applyAlignment="1">
      <alignment vertical="center"/>
    </xf>
    <xf numFmtId="0" fontId="54" fillId="0" borderId="0" xfId="0" applyFont="1" applyAlignment="1">
      <alignment vertical="center"/>
    </xf>
    <xf numFmtId="4" fontId="54" fillId="0" borderId="0" xfId="0" applyNumberFormat="1" applyFont="1" applyAlignment="1">
      <alignment horizontal="right" vertical="center"/>
    </xf>
    <xf numFmtId="3" fontId="55" fillId="0" borderId="0" xfId="0" applyNumberFormat="1" applyFont="1" applyAlignment="1">
      <alignment horizontal="right" vertical="center"/>
    </xf>
    <xf numFmtId="0" fontId="55" fillId="0" borderId="0" xfId="0" applyFont="1" applyAlignment="1">
      <alignment horizontal="right" vertical="center"/>
    </xf>
    <xf numFmtId="3" fontId="54" fillId="0" borderId="0" xfId="0" applyNumberFormat="1" applyFont="1" applyAlignment="1">
      <alignment horizontal="right" vertical="center"/>
    </xf>
    <xf numFmtId="0" fontId="54" fillId="0" borderId="0" xfId="0" applyFont="1" applyAlignment="1">
      <alignment horizontal="right" vertical="center"/>
    </xf>
    <xf numFmtId="0" fontId="55" fillId="0" borderId="24" xfId="0" applyFont="1" applyBorder="1" applyAlignment="1">
      <alignment vertical="center"/>
    </xf>
    <xf numFmtId="0" fontId="54" fillId="11" borderId="0" xfId="14" applyFont="1" applyFill="1" applyAlignment="1">
      <alignment horizontal="left" vertical="center" wrapText="1"/>
    </xf>
    <xf numFmtId="0" fontId="55" fillId="4" borderId="0" xfId="0" applyFont="1" applyFill="1" applyAlignment="1">
      <alignment horizontal="left" vertical="center"/>
    </xf>
    <xf numFmtId="0" fontId="54" fillId="4" borderId="0" xfId="0" applyFont="1" applyFill="1" applyAlignment="1">
      <alignment horizontal="left" vertical="center" wrapText="1"/>
    </xf>
    <xf numFmtId="0" fontId="55" fillId="0" borderId="0" xfId="0" applyFont="1" applyAlignment="1">
      <alignment horizontal="left" vertical="center"/>
    </xf>
    <xf numFmtId="0" fontId="54" fillId="0" borderId="0" xfId="0" applyFont="1" applyAlignment="1">
      <alignment horizontal="left" vertical="center" wrapText="1"/>
    </xf>
    <xf numFmtId="0" fontId="56" fillId="9" borderId="22" xfId="0" applyFont="1" applyFill="1" applyBorder="1" applyAlignment="1">
      <alignment horizontal="right" vertical="center"/>
    </xf>
    <xf numFmtId="0" fontId="56" fillId="9" borderId="20" xfId="0" applyFont="1" applyFill="1" applyBorder="1" applyAlignment="1">
      <alignment horizontal="right" vertical="center"/>
    </xf>
    <xf numFmtId="0" fontId="56" fillId="9" borderId="21" xfId="0" applyFont="1" applyFill="1" applyBorder="1" applyAlignment="1">
      <alignment horizontal="right" vertical="center"/>
    </xf>
    <xf numFmtId="4" fontId="55" fillId="0" borderId="0" xfId="0" applyNumberFormat="1" applyFont="1" applyAlignment="1">
      <alignment horizontal="right" vertical="center"/>
    </xf>
    <xf numFmtId="0" fontId="54" fillId="0" borderId="24" xfId="0" applyFont="1" applyBorder="1" applyAlignment="1">
      <alignment horizontal="left" vertical="center"/>
    </xf>
    <xf numFmtId="0" fontId="55" fillId="0" borderId="28" xfId="0" applyFont="1" applyBorder="1" applyAlignment="1">
      <alignment horizontal="right" vertical="center"/>
    </xf>
    <xf numFmtId="0" fontId="55" fillId="0" borderId="29" xfId="0" applyFont="1" applyBorder="1" applyAlignment="1">
      <alignment horizontal="right" vertical="center" wrapText="1"/>
    </xf>
    <xf numFmtId="0" fontId="55" fillId="0" borderId="0" xfId="0" applyFont="1" applyAlignment="1">
      <alignment horizontal="right" vertical="center" wrapText="1"/>
    </xf>
    <xf numFmtId="0" fontId="60" fillId="0" borderId="0" xfId="0" applyFont="1" applyAlignment="1">
      <alignment horizontal="center" vertical="center"/>
    </xf>
    <xf numFmtId="3" fontId="60" fillId="0" borderId="0" xfId="0" applyNumberFormat="1" applyFont="1" applyAlignment="1">
      <alignment horizontal="right" vertical="center"/>
    </xf>
    <xf numFmtId="0" fontId="60" fillId="0" borderId="0" xfId="0" applyFont="1" applyAlignment="1">
      <alignment horizontal="right" vertical="center"/>
    </xf>
    <xf numFmtId="0" fontId="54" fillId="11" borderId="28" xfId="0" applyFont="1" applyFill="1" applyBorder="1" applyAlignment="1">
      <alignment horizontal="left" vertical="center"/>
    </xf>
    <xf numFmtId="0" fontId="61" fillId="11" borderId="28" xfId="0" applyFont="1" applyFill="1" applyBorder="1" applyAlignment="1">
      <alignment horizontal="left" vertical="center"/>
    </xf>
    <xf numFmtId="0" fontId="14" fillId="0" borderId="0" xfId="2" applyFill="1" applyAlignment="1" applyProtection="1">
      <alignment horizontal="right" wrapText="1"/>
    </xf>
    <xf numFmtId="0" fontId="54" fillId="0" borderId="0" xfId="13" applyFont="1" applyFill="1" applyAlignment="1" applyProtection="1">
      <alignment horizontal="right" wrapText="1"/>
    </xf>
    <xf numFmtId="0" fontId="63" fillId="0" borderId="0" xfId="13" applyFont="1" applyFill="1" applyAlignment="1" applyProtection="1">
      <alignment horizontal="right" wrapText="1"/>
    </xf>
    <xf numFmtId="0" fontId="44" fillId="0" borderId="0" xfId="0" applyFont="1" applyFill="1" applyBorder="1" applyAlignment="1">
      <alignment horizontal="left" vertical="center" wrapText="1"/>
    </xf>
  </cellXfs>
  <cellStyles count="16">
    <cellStyle name="Comma" xfId="9" builtinId="3"/>
    <cellStyle name="Comma 2" xfId="3" xr:uid="{00000000-0005-0000-0000-000001000000}"/>
    <cellStyle name="Comma 3" xfId="15" xr:uid="{00000000-0005-0000-0000-000002000000}"/>
    <cellStyle name="Hyperlink" xfId="2" builtinId="8"/>
    <cellStyle name="Hyperlink 2" xfId="13" xr:uid="{00000000-0005-0000-0000-000004000000}"/>
    <cellStyle name="Normal" xfId="0" builtinId="0"/>
    <cellStyle name="Normal 17" xfId="12" xr:uid="{00000000-0005-0000-0000-000006000000}"/>
    <cellStyle name="Normal 2" xfId="4" xr:uid="{00000000-0005-0000-0000-000007000000}"/>
    <cellStyle name="Normal 3" xfId="5" xr:uid="{00000000-0005-0000-0000-000008000000}"/>
    <cellStyle name="Normal 4" xfId="6" xr:uid="{00000000-0005-0000-0000-000009000000}"/>
    <cellStyle name="Normal 7" xfId="7" xr:uid="{00000000-0005-0000-0000-00000A000000}"/>
    <cellStyle name="Normal_Investor Report - Notes" xfId="14" xr:uid="{00000000-0005-0000-0000-00000B000000}"/>
    <cellStyle name="Normal_Investor_Report_OH_base_campos_alt" xfId="11" xr:uid="{00000000-0005-0000-0000-00000C000000}"/>
    <cellStyle name="Percent" xfId="1" builtinId="5"/>
    <cellStyle name="Percent 2" xfId="10" xr:uid="{00000000-0005-0000-0000-00000E000000}"/>
    <cellStyle name="Standard 3" xfId="8" xr:uid="{00000000-0005-0000-0000-00000F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v> 10,268,544,973.55   </c:v>
          </c:tx>
          <c:spPr>
            <a:solidFill>
              <a:srgbClr val="FF0000"/>
            </a:solidFill>
            <a:ln w="25400" cap="flat" cmpd="sng" algn="ctr">
              <a:solidFill>
                <a:srgbClr val="FF0000"/>
              </a:solidFill>
              <a:prstDash val="solid"/>
            </a:ln>
            <a:effectLst/>
          </c:spPr>
          <c:invertIfNegative val="0"/>
          <c:cat>
            <c:numLit>
              <c:formatCode>General</c:formatCode>
              <c:ptCount val="49"/>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pt idx="48">
                <c:v>2071</c:v>
              </c:pt>
            </c:numLit>
          </c:cat>
          <c:val>
            <c:numLit>
              <c:formatCode>_-* #,##0.00\ _€_-;\-* #,##0.00\ _€_-;_-* "-"??\ _€_-;_-@_-</c:formatCode>
              <c:ptCount val="49"/>
              <c:pt idx="0">
                <c:v>10267525728.030006</c:v>
              </c:pt>
              <c:pt idx="1">
                <c:v>10260645318.610006</c:v>
              </c:pt>
              <c:pt idx="2">
                <c:v>10248589518.750006</c:v>
              </c:pt>
              <c:pt idx="3">
                <c:v>10230229922.960005</c:v>
              </c:pt>
              <c:pt idx="4">
                <c:v>10201900031.820005</c:v>
              </c:pt>
              <c:pt idx="5">
                <c:v>10163236456.570005</c:v>
              </c:pt>
              <c:pt idx="6">
                <c:v>10097694449.230005</c:v>
              </c:pt>
              <c:pt idx="7">
                <c:v>10007749847.150005</c:v>
              </c:pt>
              <c:pt idx="8">
                <c:v>9889798363.7400055</c:v>
              </c:pt>
              <c:pt idx="9">
                <c:v>9727921148.7500057</c:v>
              </c:pt>
              <c:pt idx="10">
                <c:v>9593138956.760006</c:v>
              </c:pt>
              <c:pt idx="11">
                <c:v>9466509864.8500061</c:v>
              </c:pt>
              <c:pt idx="12">
                <c:v>9357470968.2300053</c:v>
              </c:pt>
              <c:pt idx="13">
                <c:v>9238690418.2900047</c:v>
              </c:pt>
              <c:pt idx="14">
                <c:v>9091160488.760004</c:v>
              </c:pt>
              <c:pt idx="15">
                <c:v>8934171601.1900043</c:v>
              </c:pt>
              <c:pt idx="16">
                <c:v>8761593082.6500034</c:v>
              </c:pt>
              <c:pt idx="17">
                <c:v>8564872416.7000036</c:v>
              </c:pt>
              <c:pt idx="18">
                <c:v>8368721616.6500034</c:v>
              </c:pt>
              <c:pt idx="19">
                <c:v>8152371268.090003</c:v>
              </c:pt>
              <c:pt idx="20">
                <c:v>7907891489.8200026</c:v>
              </c:pt>
              <c:pt idx="21">
                <c:v>7584091065.2700024</c:v>
              </c:pt>
              <c:pt idx="22">
                <c:v>7235120574.8800011</c:v>
              </c:pt>
              <c:pt idx="23">
                <c:v>6832997734.4400015</c:v>
              </c:pt>
              <c:pt idx="24">
                <c:v>6427107865.5800018</c:v>
              </c:pt>
              <c:pt idx="25">
                <c:v>6040612534.0200024</c:v>
              </c:pt>
              <c:pt idx="26">
                <c:v>5650697431.8600016</c:v>
              </c:pt>
              <c:pt idx="27">
                <c:v>5236573444.2000008</c:v>
              </c:pt>
              <c:pt idx="28">
                <c:v>4828361607.6800013</c:v>
              </c:pt>
              <c:pt idx="29">
                <c:v>4404076703.8699999</c:v>
              </c:pt>
              <c:pt idx="30">
                <c:v>3995124730.789999</c:v>
              </c:pt>
              <c:pt idx="31">
                <c:v>3612487611.7599998</c:v>
              </c:pt>
              <c:pt idx="32">
                <c:v>3241992353.1999979</c:v>
              </c:pt>
              <c:pt idx="33">
                <c:v>2865751966.099998</c:v>
              </c:pt>
              <c:pt idx="34">
                <c:v>2399953280.7699976</c:v>
              </c:pt>
              <c:pt idx="35">
                <c:v>1979992416.0699973</c:v>
              </c:pt>
              <c:pt idx="36">
                <c:v>1470881551.5799975</c:v>
              </c:pt>
              <c:pt idx="37">
                <c:v>1005496042.3299975</c:v>
              </c:pt>
              <c:pt idx="38">
                <c:v>568798220.36999726</c:v>
              </c:pt>
              <c:pt idx="39">
                <c:v>184978047.16999722</c:v>
              </c:pt>
              <c:pt idx="40">
                <c:v>88137896.459997207</c:v>
              </c:pt>
              <c:pt idx="41">
                <c:v>60785707.159997188</c:v>
              </c:pt>
              <c:pt idx="42">
                <c:v>37404228.599997193</c:v>
              </c:pt>
              <c:pt idx="43">
                <c:v>22805521.089997187</c:v>
              </c:pt>
              <c:pt idx="44">
                <c:v>10692891.679997187</c:v>
              </c:pt>
              <c:pt idx="45">
                <c:v>2264367.5899971873</c:v>
              </c:pt>
              <c:pt idx="46">
                <c:v>637406.14999718731</c:v>
              </c:pt>
              <c:pt idx="47">
                <c:v>138579.58999718732</c:v>
              </c:pt>
              <c:pt idx="48">
                <c:v>-2.8126814868301153E-6</c:v>
              </c:pt>
            </c:numLit>
          </c:val>
          <c:extLst>
            <c:ext xmlns:c16="http://schemas.microsoft.com/office/drawing/2014/chart" uri="{C3380CC4-5D6E-409C-BE32-E72D297353CC}">
              <c16:uniqueId val="{00000000-375B-456D-9ACA-148FE4B0597B}"/>
            </c:ext>
          </c:extLst>
        </c:ser>
        <c:ser>
          <c:idx val="1"/>
          <c:order val="1"/>
          <c:tx>
            <c:v>SumOfMont Cred Ced act</c:v>
          </c:tx>
          <c:spPr>
            <a:noFill/>
          </c:spPr>
          <c:invertIfNegative val="0"/>
          <c:cat>
            <c:numLit>
              <c:formatCode>General</c:formatCode>
              <c:ptCount val="49"/>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pt idx="48">
                <c:v>2071</c:v>
              </c:pt>
            </c:numLit>
          </c:cat>
          <c:val>
            <c:numLit>
              <c:formatCode>General</c:formatCode>
              <c:ptCount val="49"/>
              <c:pt idx="0">
                <c:v>1019245.5200000004</c:v>
              </c:pt>
              <c:pt idx="1">
                <c:v>6880409.4200000009</c:v>
              </c:pt>
              <c:pt idx="2">
                <c:v>12055799.860000009</c:v>
              </c:pt>
              <c:pt idx="3">
                <c:v>18359595.790000018</c:v>
              </c:pt>
              <c:pt idx="4">
                <c:v>28329891.140000034</c:v>
              </c:pt>
              <c:pt idx="5">
                <c:v>38663575.250000037</c:v>
              </c:pt>
              <c:pt idx="6">
                <c:v>65542007.340000138</c:v>
              </c:pt>
              <c:pt idx="7">
                <c:v>89944602.079999954</c:v>
              </c:pt>
              <c:pt idx="8">
                <c:v>117951483.41000019</c:v>
              </c:pt>
              <c:pt idx="9">
                <c:v>161877214.98999959</c:v>
              </c:pt>
              <c:pt idx="10">
                <c:v>134782191.98999974</c:v>
              </c:pt>
              <c:pt idx="11">
                <c:v>126629091.90999974</c:v>
              </c:pt>
              <c:pt idx="12">
                <c:v>109038896.62000006</c:v>
              </c:pt>
              <c:pt idx="13">
                <c:v>118780549.93999982</c:v>
              </c:pt>
              <c:pt idx="14">
                <c:v>147529929.53000015</c:v>
              </c:pt>
              <c:pt idx="15">
                <c:v>156988887.56999978</c:v>
              </c:pt>
              <c:pt idx="16">
                <c:v>172578518.54000008</c:v>
              </c:pt>
              <c:pt idx="17">
                <c:v>196720665.9500002</c:v>
              </c:pt>
              <c:pt idx="18">
                <c:v>196150800.05000004</c:v>
              </c:pt>
              <c:pt idx="19">
                <c:v>216350348.55999997</c:v>
              </c:pt>
              <c:pt idx="20">
                <c:v>244479778.2700004</c:v>
              </c:pt>
              <c:pt idx="21">
                <c:v>323800424.54999995</c:v>
              </c:pt>
              <c:pt idx="22">
                <c:v>348970490.3900016</c:v>
              </c:pt>
              <c:pt idx="23">
                <c:v>402122840.43999976</c:v>
              </c:pt>
              <c:pt idx="24">
                <c:v>405889868.86000007</c:v>
              </c:pt>
              <c:pt idx="25">
                <c:v>386495331.55999947</c:v>
              </c:pt>
              <c:pt idx="26">
                <c:v>389915102.16000068</c:v>
              </c:pt>
              <c:pt idx="27">
                <c:v>414123987.6600011</c:v>
              </c:pt>
              <c:pt idx="28">
                <c:v>408211836.51999974</c:v>
              </c:pt>
              <c:pt idx="29">
                <c:v>424284903.81000096</c:v>
              </c:pt>
              <c:pt idx="30">
                <c:v>408951973.08000076</c:v>
              </c:pt>
              <c:pt idx="31">
                <c:v>382637119.02999938</c:v>
              </c:pt>
              <c:pt idx="32">
                <c:v>370495258.56000185</c:v>
              </c:pt>
              <c:pt idx="33">
                <c:v>376240387.0999999</c:v>
              </c:pt>
              <c:pt idx="34">
                <c:v>465798685.33000028</c:v>
              </c:pt>
              <c:pt idx="35">
                <c:v>419960864.70000023</c:v>
              </c:pt>
              <c:pt idx="36">
                <c:v>509110864.48999989</c:v>
              </c:pt>
              <c:pt idx="37">
                <c:v>465385509.25000006</c:v>
              </c:pt>
              <c:pt idx="38">
                <c:v>436697821.96000034</c:v>
              </c:pt>
              <c:pt idx="39">
                <c:v>383820173.20000005</c:v>
              </c:pt>
              <c:pt idx="40">
                <c:v>96840150.710000008</c:v>
              </c:pt>
              <c:pt idx="41">
                <c:v>27352189.300000019</c:v>
              </c:pt>
              <c:pt idx="42">
                <c:v>23381478.559999995</c:v>
              </c:pt>
              <c:pt idx="43">
                <c:v>14598707.510000005</c:v>
              </c:pt>
              <c:pt idx="44">
                <c:v>12112629.41</c:v>
              </c:pt>
              <c:pt idx="45">
                <c:v>8428524.0899999999</c:v>
              </c:pt>
              <c:pt idx="46">
                <c:v>1626961.44</c:v>
              </c:pt>
              <c:pt idx="47">
                <c:v>498826.56</c:v>
              </c:pt>
              <c:pt idx="48">
                <c:v>138579.59</c:v>
              </c:pt>
            </c:numLit>
          </c:val>
          <c:extLst>
            <c:ext xmlns:c16="http://schemas.microsoft.com/office/drawing/2014/chart" uri="{C3380CC4-5D6E-409C-BE32-E72D297353CC}">
              <c16:uniqueId val="{00000001-375B-456D-9ACA-148FE4B0597B}"/>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1958249917465762E-2"/>
          <c:y val="2.0327620326571188E-2"/>
          <c:w val="0.8888047441430823"/>
          <c:h val="0.93321676280526034"/>
        </c:manualLayout>
      </c:layout>
      <c:barChart>
        <c:barDir val="col"/>
        <c:grouping val="clustered"/>
        <c:varyColors val="0"/>
        <c:ser>
          <c:idx val="0"/>
          <c:order val="0"/>
          <c:tx>
            <c:v> 10,268,544,973.55   </c:v>
          </c:tx>
          <c:spPr>
            <a:solidFill>
              <a:srgbClr val="FF0000"/>
            </a:solidFill>
            <a:ln w="25400" cap="flat" cmpd="sng" algn="ctr">
              <a:solidFill>
                <a:srgbClr val="FF0000"/>
              </a:solidFill>
              <a:prstDash val="solid"/>
            </a:ln>
            <a:effectLst/>
          </c:spPr>
          <c:invertIfNegative val="0"/>
          <c:cat>
            <c:numLit>
              <c:formatCode>General</c:formatCode>
              <c:ptCount val="49"/>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pt idx="48">
                <c:v>2071</c:v>
              </c:pt>
            </c:numLit>
          </c:cat>
          <c:val>
            <c:numLit>
              <c:formatCode>_-* #,##0.00\ _€_-;\-* #,##0.00\ _€_-;_-* "-"??\ _€_-;_-@_-</c:formatCode>
              <c:ptCount val="49"/>
              <c:pt idx="0">
                <c:v>10267525728.030006</c:v>
              </c:pt>
              <c:pt idx="1">
                <c:v>10260645318.610006</c:v>
              </c:pt>
              <c:pt idx="2">
                <c:v>10248589518.750006</c:v>
              </c:pt>
              <c:pt idx="3">
                <c:v>10230229922.960005</c:v>
              </c:pt>
              <c:pt idx="4">
                <c:v>10201900031.820005</c:v>
              </c:pt>
              <c:pt idx="5">
                <c:v>10163236456.570005</c:v>
              </c:pt>
              <c:pt idx="6">
                <c:v>10097694449.230005</c:v>
              </c:pt>
              <c:pt idx="7">
                <c:v>10007749847.150005</c:v>
              </c:pt>
              <c:pt idx="8">
                <c:v>9889798363.7400055</c:v>
              </c:pt>
              <c:pt idx="9">
                <c:v>9727921148.7500057</c:v>
              </c:pt>
              <c:pt idx="10">
                <c:v>9593138956.760006</c:v>
              </c:pt>
              <c:pt idx="11">
                <c:v>9466509864.8500061</c:v>
              </c:pt>
              <c:pt idx="12">
                <c:v>9357470968.2300053</c:v>
              </c:pt>
              <c:pt idx="13">
                <c:v>9238690418.2900047</c:v>
              </c:pt>
              <c:pt idx="14">
                <c:v>9091160488.760004</c:v>
              </c:pt>
              <c:pt idx="15">
                <c:v>8934171601.1900043</c:v>
              </c:pt>
              <c:pt idx="16">
                <c:v>8761593082.6500034</c:v>
              </c:pt>
              <c:pt idx="17">
                <c:v>8564872416.7000036</c:v>
              </c:pt>
              <c:pt idx="18">
                <c:v>8368721616.6500034</c:v>
              </c:pt>
              <c:pt idx="19">
                <c:v>8152371268.090003</c:v>
              </c:pt>
              <c:pt idx="20">
                <c:v>7907891489.8200026</c:v>
              </c:pt>
              <c:pt idx="21">
                <c:v>7584091065.2700024</c:v>
              </c:pt>
              <c:pt idx="22">
                <c:v>7235120574.8800011</c:v>
              </c:pt>
              <c:pt idx="23">
                <c:v>6832997734.4400015</c:v>
              </c:pt>
              <c:pt idx="24">
                <c:v>6427107865.5800018</c:v>
              </c:pt>
              <c:pt idx="25">
                <c:v>6040612534.0200024</c:v>
              </c:pt>
              <c:pt idx="26">
                <c:v>5650697431.8600016</c:v>
              </c:pt>
              <c:pt idx="27">
                <c:v>5236573444.2000008</c:v>
              </c:pt>
              <c:pt idx="28">
                <c:v>4828361607.6800013</c:v>
              </c:pt>
              <c:pt idx="29">
                <c:v>4404076703.8699999</c:v>
              </c:pt>
              <c:pt idx="30">
                <c:v>3995124730.789999</c:v>
              </c:pt>
              <c:pt idx="31">
                <c:v>3612487611.7599998</c:v>
              </c:pt>
              <c:pt idx="32">
                <c:v>3241992353.1999979</c:v>
              </c:pt>
              <c:pt idx="33">
                <c:v>2865751966.099998</c:v>
              </c:pt>
              <c:pt idx="34">
                <c:v>2399953280.7699976</c:v>
              </c:pt>
              <c:pt idx="35">
                <c:v>1979992416.0699973</c:v>
              </c:pt>
              <c:pt idx="36">
                <c:v>1470881551.5799975</c:v>
              </c:pt>
              <c:pt idx="37">
                <c:v>1005496042.3299975</c:v>
              </c:pt>
              <c:pt idx="38">
                <c:v>568798220.36999726</c:v>
              </c:pt>
              <c:pt idx="39">
                <c:v>184978047.16999722</c:v>
              </c:pt>
              <c:pt idx="40">
                <c:v>88137896.459997207</c:v>
              </c:pt>
              <c:pt idx="41">
                <c:v>60785707.159997188</c:v>
              </c:pt>
              <c:pt idx="42">
                <c:v>37404228.599997193</c:v>
              </c:pt>
              <c:pt idx="43">
                <c:v>22805521.089997187</c:v>
              </c:pt>
              <c:pt idx="44">
                <c:v>10692891.679997187</c:v>
              </c:pt>
              <c:pt idx="45">
                <c:v>2264367.5899971873</c:v>
              </c:pt>
              <c:pt idx="46">
                <c:v>637406.14999718731</c:v>
              </c:pt>
              <c:pt idx="47">
                <c:v>138579.58999718732</c:v>
              </c:pt>
              <c:pt idx="48">
                <c:v>-2.8126814868301153E-6</c:v>
              </c:pt>
            </c:numLit>
          </c:val>
          <c:extLst>
            <c:ext xmlns:c16="http://schemas.microsoft.com/office/drawing/2014/chart" uri="{C3380CC4-5D6E-409C-BE32-E72D297353CC}">
              <c16:uniqueId val="{00000000-5908-4F06-9272-DCC116CB0B27}"/>
            </c:ext>
          </c:extLst>
        </c:ser>
        <c:ser>
          <c:idx val="1"/>
          <c:order val="1"/>
          <c:tx>
            <c:v>SumOfMont Cred Ced act</c:v>
          </c:tx>
          <c:spPr>
            <a:noFill/>
          </c:spPr>
          <c:invertIfNegative val="0"/>
          <c:cat>
            <c:numLit>
              <c:formatCode>General</c:formatCode>
              <c:ptCount val="49"/>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pt idx="13">
                <c:v>2036</c:v>
              </c:pt>
              <c:pt idx="14">
                <c:v>2037</c:v>
              </c:pt>
              <c:pt idx="15">
                <c:v>2038</c:v>
              </c:pt>
              <c:pt idx="16">
                <c:v>2039</c:v>
              </c:pt>
              <c:pt idx="17">
                <c:v>2040</c:v>
              </c:pt>
              <c:pt idx="18">
                <c:v>2041</c:v>
              </c:pt>
              <c:pt idx="19">
                <c:v>2042</c:v>
              </c:pt>
              <c:pt idx="20">
                <c:v>2043</c:v>
              </c:pt>
              <c:pt idx="21">
                <c:v>2044</c:v>
              </c:pt>
              <c:pt idx="22">
                <c:v>2045</c:v>
              </c:pt>
              <c:pt idx="23">
                <c:v>2046</c:v>
              </c:pt>
              <c:pt idx="24">
                <c:v>2047</c:v>
              </c:pt>
              <c:pt idx="25">
                <c:v>2048</c:v>
              </c:pt>
              <c:pt idx="26">
                <c:v>2049</c:v>
              </c:pt>
              <c:pt idx="27">
                <c:v>2050</c:v>
              </c:pt>
              <c:pt idx="28">
                <c:v>2051</c:v>
              </c:pt>
              <c:pt idx="29">
                <c:v>2052</c:v>
              </c:pt>
              <c:pt idx="30">
                <c:v>2053</c:v>
              </c:pt>
              <c:pt idx="31">
                <c:v>2054</c:v>
              </c:pt>
              <c:pt idx="32">
                <c:v>2055</c:v>
              </c:pt>
              <c:pt idx="33">
                <c:v>2056</c:v>
              </c:pt>
              <c:pt idx="34">
                <c:v>2057</c:v>
              </c:pt>
              <c:pt idx="35">
                <c:v>2058</c:v>
              </c:pt>
              <c:pt idx="36">
                <c:v>2059</c:v>
              </c:pt>
              <c:pt idx="37">
                <c:v>2060</c:v>
              </c:pt>
              <c:pt idx="38">
                <c:v>2061</c:v>
              </c:pt>
              <c:pt idx="39">
                <c:v>2062</c:v>
              </c:pt>
              <c:pt idx="40">
                <c:v>2063</c:v>
              </c:pt>
              <c:pt idx="41">
                <c:v>2064</c:v>
              </c:pt>
              <c:pt idx="42">
                <c:v>2065</c:v>
              </c:pt>
              <c:pt idx="43">
                <c:v>2066</c:v>
              </c:pt>
              <c:pt idx="44">
                <c:v>2067</c:v>
              </c:pt>
              <c:pt idx="45">
                <c:v>2068</c:v>
              </c:pt>
              <c:pt idx="46">
                <c:v>2069</c:v>
              </c:pt>
              <c:pt idx="47">
                <c:v>2070</c:v>
              </c:pt>
              <c:pt idx="48">
                <c:v>2071</c:v>
              </c:pt>
            </c:numLit>
          </c:cat>
          <c:val>
            <c:numLit>
              <c:formatCode>General</c:formatCode>
              <c:ptCount val="49"/>
              <c:pt idx="0">
                <c:v>1019245.5200000004</c:v>
              </c:pt>
              <c:pt idx="1">
                <c:v>6880409.4200000009</c:v>
              </c:pt>
              <c:pt idx="2">
                <c:v>12055799.860000009</c:v>
              </c:pt>
              <c:pt idx="3">
                <c:v>18359595.790000018</c:v>
              </c:pt>
              <c:pt idx="4">
                <c:v>28329891.140000034</c:v>
              </c:pt>
              <c:pt idx="5">
                <c:v>38663575.250000037</c:v>
              </c:pt>
              <c:pt idx="6">
                <c:v>65542007.340000138</c:v>
              </c:pt>
              <c:pt idx="7">
                <c:v>89944602.079999954</c:v>
              </c:pt>
              <c:pt idx="8">
                <c:v>117951483.41000019</c:v>
              </c:pt>
              <c:pt idx="9">
                <c:v>161877214.98999959</c:v>
              </c:pt>
              <c:pt idx="10">
                <c:v>134782191.98999974</c:v>
              </c:pt>
              <c:pt idx="11">
                <c:v>126629091.90999974</c:v>
              </c:pt>
              <c:pt idx="12">
                <c:v>109038896.62000006</c:v>
              </c:pt>
              <c:pt idx="13">
                <c:v>118780549.93999982</c:v>
              </c:pt>
              <c:pt idx="14">
                <c:v>147529929.53000015</c:v>
              </c:pt>
              <c:pt idx="15">
                <c:v>156988887.56999978</c:v>
              </c:pt>
              <c:pt idx="16">
                <c:v>172578518.54000008</c:v>
              </c:pt>
              <c:pt idx="17">
                <c:v>196720665.9500002</c:v>
              </c:pt>
              <c:pt idx="18">
                <c:v>196150800.05000004</c:v>
              </c:pt>
              <c:pt idx="19">
                <c:v>216350348.55999997</c:v>
              </c:pt>
              <c:pt idx="20">
                <c:v>244479778.2700004</c:v>
              </c:pt>
              <c:pt idx="21">
                <c:v>323800424.54999995</c:v>
              </c:pt>
              <c:pt idx="22">
                <c:v>348970490.3900016</c:v>
              </c:pt>
              <c:pt idx="23">
                <c:v>402122840.43999976</c:v>
              </c:pt>
              <c:pt idx="24">
                <c:v>405889868.86000007</c:v>
              </c:pt>
              <c:pt idx="25">
                <c:v>386495331.55999947</c:v>
              </c:pt>
              <c:pt idx="26">
                <c:v>389915102.16000068</c:v>
              </c:pt>
              <c:pt idx="27">
                <c:v>414123987.6600011</c:v>
              </c:pt>
              <c:pt idx="28">
                <c:v>408211836.51999974</c:v>
              </c:pt>
              <c:pt idx="29">
                <c:v>424284903.81000096</c:v>
              </c:pt>
              <c:pt idx="30">
                <c:v>408951973.08000076</c:v>
              </c:pt>
              <c:pt idx="31">
                <c:v>382637119.02999938</c:v>
              </c:pt>
              <c:pt idx="32">
                <c:v>370495258.56000185</c:v>
              </c:pt>
              <c:pt idx="33">
                <c:v>376240387.0999999</c:v>
              </c:pt>
              <c:pt idx="34">
                <c:v>465798685.33000028</c:v>
              </c:pt>
              <c:pt idx="35">
                <c:v>419960864.70000023</c:v>
              </c:pt>
              <c:pt idx="36">
                <c:v>509110864.48999989</c:v>
              </c:pt>
              <c:pt idx="37">
                <c:v>465385509.25000006</c:v>
              </c:pt>
              <c:pt idx="38">
                <c:v>436697821.96000034</c:v>
              </c:pt>
              <c:pt idx="39">
                <c:v>383820173.20000005</c:v>
              </c:pt>
              <c:pt idx="40">
                <c:v>96840150.710000008</c:v>
              </c:pt>
              <c:pt idx="41">
                <c:v>27352189.300000019</c:v>
              </c:pt>
              <c:pt idx="42">
                <c:v>23381478.559999995</c:v>
              </c:pt>
              <c:pt idx="43">
                <c:v>14598707.510000005</c:v>
              </c:pt>
              <c:pt idx="44">
                <c:v>12112629.41</c:v>
              </c:pt>
              <c:pt idx="45">
                <c:v>8428524.0899999999</c:v>
              </c:pt>
              <c:pt idx="46">
                <c:v>1626961.44</c:v>
              </c:pt>
              <c:pt idx="47">
                <c:v>498826.56</c:v>
              </c:pt>
              <c:pt idx="48">
                <c:v>138579.59</c:v>
              </c:pt>
            </c:numLit>
          </c:val>
          <c:extLst>
            <c:ext xmlns:c16="http://schemas.microsoft.com/office/drawing/2014/chart" uri="{C3380CC4-5D6E-409C-BE32-E72D297353CC}">
              <c16:uniqueId val="{00000001-5908-4F06-9272-DCC116CB0B27}"/>
            </c:ext>
          </c:extLst>
        </c:ser>
        <c:dLbls>
          <c:showLegendKey val="0"/>
          <c:showVal val="0"/>
          <c:showCatName val="0"/>
          <c:showSerName val="0"/>
          <c:showPercent val="0"/>
          <c:showBubbleSize val="0"/>
        </c:dLbls>
        <c:gapWidth val="75"/>
        <c:axId val="388903072"/>
        <c:axId val="395374880"/>
      </c:barChart>
      <c:catAx>
        <c:axId val="388903072"/>
        <c:scaling>
          <c:orientation val="minMax"/>
        </c:scaling>
        <c:delete val="0"/>
        <c:axPos val="b"/>
        <c:numFmt formatCode="General" sourceLinked="0"/>
        <c:majorTickMark val="none"/>
        <c:minorTickMark val="none"/>
        <c:tickLblPos val="nextTo"/>
        <c:crossAx val="395374880"/>
        <c:crosses val="autoZero"/>
        <c:auto val="1"/>
        <c:lblAlgn val="ctr"/>
        <c:lblOffset val="100"/>
        <c:noMultiLvlLbl val="0"/>
      </c:catAx>
      <c:valAx>
        <c:axId val="39537488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88903072"/>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95253</xdr:colOff>
      <xdr:row>155</xdr:row>
      <xdr:rowOff>42331</xdr:rowOff>
    </xdr:from>
    <xdr:to>
      <xdr:col>8</xdr:col>
      <xdr:colOff>370418</xdr:colOff>
      <xdr:row>173</xdr:row>
      <xdr:rowOff>84667</xdr:rowOff>
    </xdr:to>
    <xdr:graphicFrame macro="">
      <xdr:nvGraphicFramePr>
        <xdr:cNvPr id="3" name="Chart 2">
          <a:extLst>
            <a:ext uri="{FF2B5EF4-FFF2-40B4-BE49-F238E27FC236}">
              <a16:creationId xmlns:a16="http://schemas.microsoft.com/office/drawing/2014/main" id="{B01CB203-52AD-4B77-BFA4-2D69CB7E39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95253</xdr:colOff>
      <xdr:row>155</xdr:row>
      <xdr:rowOff>42331</xdr:rowOff>
    </xdr:from>
    <xdr:to>
      <xdr:col>8</xdr:col>
      <xdr:colOff>370418</xdr:colOff>
      <xdr:row>173</xdr:row>
      <xdr:rowOff>84667</xdr:rowOff>
    </xdr:to>
    <xdr:graphicFrame macro="">
      <xdr:nvGraphicFramePr>
        <xdr:cNvPr id="4" name="Chart 3">
          <a:extLst>
            <a:ext uri="{FF2B5EF4-FFF2-40B4-BE49-F238E27FC236}">
              <a16:creationId xmlns:a16="http://schemas.microsoft.com/office/drawing/2014/main" id="{8ED57A3C-ED91-48E9-ADE7-14DFFF3A0C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ord_Financeira/Fin_Corporativas/Covered%20Bonds/Investor%20Reports/Agregado/Sandra_Inf_Aux/DocApo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
      <sheetName val="Classes Maturidade"/>
      <sheetName val="Moodys_IR"/>
      <sheetName val="Grafico"/>
      <sheetName val="Grafico_aux"/>
      <sheetName val="Data_Alex"/>
      <sheetName val="EP_Desmarcar"/>
      <sheetName val="Desmarcar"/>
      <sheetName val="varios"/>
    </sheetNames>
    <sheetDataSet>
      <sheetData sheetId="0">
        <row r="98">
          <cell r="E98">
            <v>64394</v>
          </cell>
        </row>
        <row r="99">
          <cell r="E99">
            <v>23059</v>
          </cell>
        </row>
        <row r="100">
          <cell r="E100">
            <v>29908</v>
          </cell>
        </row>
        <row r="101">
          <cell r="E101">
            <v>28547</v>
          </cell>
        </row>
        <row r="102">
          <cell r="E102">
            <v>17230</v>
          </cell>
        </row>
        <row r="108">
          <cell r="E108">
            <v>67106</v>
          </cell>
        </row>
        <row r="109">
          <cell r="E109">
            <v>23556</v>
          </cell>
        </row>
        <row r="110">
          <cell r="E110">
            <v>29809</v>
          </cell>
        </row>
        <row r="111">
          <cell r="E111">
            <v>26722</v>
          </cell>
        </row>
        <row r="112">
          <cell r="E112">
            <v>15945</v>
          </cell>
        </row>
        <row r="191">
          <cell r="F191">
            <v>4985</v>
          </cell>
        </row>
        <row r="192">
          <cell r="F192">
            <v>21235</v>
          </cell>
        </row>
        <row r="193">
          <cell r="F193">
            <v>20745</v>
          </cell>
        </row>
        <row r="194">
          <cell r="F194">
            <v>27744</v>
          </cell>
        </row>
        <row r="195">
          <cell r="F195">
            <v>18244</v>
          </cell>
        </row>
        <row r="196">
          <cell r="F196">
            <v>13909</v>
          </cell>
        </row>
        <row r="197">
          <cell r="F197">
            <v>12453</v>
          </cell>
        </row>
        <row r="198">
          <cell r="F198">
            <v>11151</v>
          </cell>
        </row>
        <row r="199">
          <cell r="F199">
            <v>9847</v>
          </cell>
        </row>
        <row r="200">
          <cell r="F200">
            <v>8418</v>
          </cell>
        </row>
        <row r="201">
          <cell r="F201">
            <v>7515</v>
          </cell>
        </row>
        <row r="202">
          <cell r="F202">
            <v>6892</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95/"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68-banco-santander-totta-s-aCovered%20Bond%20label" TargetMode="External"/><Relationship Id="rId5" Type="http://schemas.openxmlformats.org/officeDocument/2006/relationships/hyperlink" Target="https://www.santander.pt/institucional/investor-relations/santander-totta-sa/emissao-de-divida"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3.xml"/><Relationship Id="rId5" Type="http://schemas.openxmlformats.org/officeDocument/2006/relationships/printerSettings" Target="../printerSettings/printerSettings8.bin"/><Relationship Id="rId4" Type="http://schemas.openxmlformats.org/officeDocument/2006/relationships/hyperlink" Target="https://www.santander.pt/institucional/investor-relations/santander-totta-sa/emissao-de-divid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97"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63" t="s">
        <v>835</v>
      </c>
    </row>
    <row r="3" spans="1:1" ht="15" x14ac:dyDescent="0.3">
      <c r="A3" s="116"/>
    </row>
    <row r="4" spans="1:1" ht="34.799999999999997" x14ac:dyDescent="0.3">
      <c r="A4" s="117" t="s">
        <v>836</v>
      </c>
    </row>
    <row r="5" spans="1:1" ht="34.799999999999997" x14ac:dyDescent="0.3">
      <c r="A5" s="117" t="s">
        <v>837</v>
      </c>
    </row>
    <row r="6" spans="1:1" ht="52.2" x14ac:dyDescent="0.3">
      <c r="A6" s="117" t="s">
        <v>838</v>
      </c>
    </row>
    <row r="7" spans="1:1" ht="17.399999999999999" x14ac:dyDescent="0.3">
      <c r="A7" s="117"/>
    </row>
    <row r="8" spans="1:1" ht="18" x14ac:dyDescent="0.3">
      <c r="A8" s="118" t="s">
        <v>839</v>
      </c>
    </row>
    <row r="9" spans="1:1" ht="34.799999999999997" x14ac:dyDescent="0.35">
      <c r="A9" s="127" t="s">
        <v>1001</v>
      </c>
    </row>
    <row r="10" spans="1:1" ht="69.599999999999994" x14ac:dyDescent="0.3">
      <c r="A10" s="120" t="s">
        <v>840</v>
      </c>
    </row>
    <row r="11" spans="1:1" ht="34.799999999999997" x14ac:dyDescent="0.3">
      <c r="A11" s="120" t="s">
        <v>841</v>
      </c>
    </row>
    <row r="12" spans="1:1" ht="17.399999999999999" x14ac:dyDescent="0.3">
      <c r="A12" s="120" t="s">
        <v>842</v>
      </c>
    </row>
    <row r="13" spans="1:1" ht="17.399999999999999" x14ac:dyDescent="0.3">
      <c r="A13" s="120" t="s">
        <v>843</v>
      </c>
    </row>
    <row r="14" spans="1:1" ht="34.799999999999997" x14ac:dyDescent="0.3">
      <c r="A14" s="120" t="s">
        <v>844</v>
      </c>
    </row>
    <row r="15" spans="1:1" ht="17.399999999999999" x14ac:dyDescent="0.3">
      <c r="A15" s="120"/>
    </row>
    <row r="16" spans="1:1" ht="18" x14ac:dyDescent="0.3">
      <c r="A16" s="118" t="s">
        <v>845</v>
      </c>
    </row>
    <row r="17" spans="1:1" ht="17.399999999999999" x14ac:dyDescent="0.3">
      <c r="A17" s="121" t="s">
        <v>846</v>
      </c>
    </row>
    <row r="18" spans="1:1" ht="34.799999999999997" x14ac:dyDescent="0.3">
      <c r="A18" s="122" t="s">
        <v>847</v>
      </c>
    </row>
    <row r="19" spans="1:1" ht="34.799999999999997" x14ac:dyDescent="0.3">
      <c r="A19" s="122" t="s">
        <v>848</v>
      </c>
    </row>
    <row r="20" spans="1:1" ht="52.2" x14ac:dyDescent="0.3">
      <c r="A20" s="122" t="s">
        <v>849</v>
      </c>
    </row>
    <row r="21" spans="1:1" ht="87" x14ac:dyDescent="0.3">
      <c r="A21" s="122" t="s">
        <v>850</v>
      </c>
    </row>
    <row r="22" spans="1:1" ht="52.2" x14ac:dyDescent="0.3">
      <c r="A22" s="122" t="s">
        <v>851</v>
      </c>
    </row>
    <row r="23" spans="1:1" ht="34.799999999999997" x14ac:dyDescent="0.3">
      <c r="A23" s="122" t="s">
        <v>852</v>
      </c>
    </row>
    <row r="24" spans="1:1" ht="17.399999999999999" x14ac:dyDescent="0.3">
      <c r="A24" s="122" t="s">
        <v>853</v>
      </c>
    </row>
    <row r="25" spans="1:1" ht="17.399999999999999" x14ac:dyDescent="0.3">
      <c r="A25" s="121" t="s">
        <v>854</v>
      </c>
    </row>
    <row r="26" spans="1:1" ht="52.2" x14ac:dyDescent="0.35">
      <c r="A26" s="123" t="s">
        <v>855</v>
      </c>
    </row>
    <row r="27" spans="1:1" ht="17.399999999999999" x14ac:dyDescent="0.35">
      <c r="A27" s="123" t="s">
        <v>856</v>
      </c>
    </row>
    <row r="28" spans="1:1" ht="17.399999999999999" x14ac:dyDescent="0.3">
      <c r="A28" s="121" t="s">
        <v>857</v>
      </c>
    </row>
    <row r="29" spans="1:1" ht="34.799999999999997" x14ac:dyDescent="0.3">
      <c r="A29" s="122" t="s">
        <v>858</v>
      </c>
    </row>
    <row r="30" spans="1:1" ht="34.799999999999997" x14ac:dyDescent="0.3">
      <c r="A30" s="122" t="s">
        <v>859</v>
      </c>
    </row>
    <row r="31" spans="1:1" ht="34.799999999999997" x14ac:dyDescent="0.3">
      <c r="A31" s="122" t="s">
        <v>860</v>
      </c>
    </row>
    <row r="32" spans="1:1" ht="34.799999999999997" x14ac:dyDescent="0.3">
      <c r="A32" s="122" t="s">
        <v>861</v>
      </c>
    </row>
    <row r="33" spans="1:1" ht="17.399999999999999" x14ac:dyDescent="0.3">
      <c r="A33" s="122"/>
    </row>
    <row r="34" spans="1:1" ht="18" x14ac:dyDescent="0.3">
      <c r="A34" s="118" t="s">
        <v>862</v>
      </c>
    </row>
    <row r="35" spans="1:1" ht="17.399999999999999" x14ac:dyDescent="0.3">
      <c r="A35" s="121" t="s">
        <v>863</v>
      </c>
    </row>
    <row r="36" spans="1:1" ht="34.799999999999997" x14ac:dyDescent="0.3">
      <c r="A36" s="122" t="s">
        <v>864</v>
      </c>
    </row>
    <row r="37" spans="1:1" ht="34.799999999999997" x14ac:dyDescent="0.3">
      <c r="A37" s="122" t="s">
        <v>865</v>
      </c>
    </row>
    <row r="38" spans="1:1" ht="34.799999999999997" x14ac:dyDescent="0.3">
      <c r="A38" s="122" t="s">
        <v>866</v>
      </c>
    </row>
    <row r="39" spans="1:1" ht="17.399999999999999" x14ac:dyDescent="0.3">
      <c r="A39" s="122" t="s">
        <v>867</v>
      </c>
    </row>
    <row r="40" spans="1:1" ht="34.799999999999997" x14ac:dyDescent="0.3">
      <c r="A40" s="122" t="s">
        <v>868</v>
      </c>
    </row>
    <row r="41" spans="1:1" ht="17.399999999999999" x14ac:dyDescent="0.3">
      <c r="A41" s="121" t="s">
        <v>869</v>
      </c>
    </row>
    <row r="42" spans="1:1" ht="17.399999999999999" x14ac:dyDescent="0.3">
      <c r="A42" s="122" t="s">
        <v>870</v>
      </c>
    </row>
    <row r="43" spans="1:1" ht="17.399999999999999" x14ac:dyDescent="0.35">
      <c r="A43" s="123" t="s">
        <v>871</v>
      </c>
    </row>
    <row r="44" spans="1:1" ht="17.399999999999999" x14ac:dyDescent="0.3">
      <c r="A44" s="121" t="s">
        <v>872</v>
      </c>
    </row>
    <row r="45" spans="1:1" ht="34.799999999999997" x14ac:dyDescent="0.35">
      <c r="A45" s="123" t="s">
        <v>873</v>
      </c>
    </row>
    <row r="46" spans="1:1" ht="34.799999999999997" x14ac:dyDescent="0.3">
      <c r="A46" s="122" t="s">
        <v>874</v>
      </c>
    </row>
    <row r="47" spans="1:1" ht="52.2" x14ac:dyDescent="0.3">
      <c r="A47" s="122" t="s">
        <v>875</v>
      </c>
    </row>
    <row r="48" spans="1:1" ht="17.399999999999999" x14ac:dyDescent="0.3">
      <c r="A48" s="122" t="s">
        <v>876</v>
      </c>
    </row>
    <row r="49" spans="1:1" ht="17.399999999999999" x14ac:dyDescent="0.35">
      <c r="A49" s="123" t="s">
        <v>877</v>
      </c>
    </row>
    <row r="50" spans="1:1" ht="17.399999999999999" x14ac:dyDescent="0.3">
      <c r="A50" s="121" t="s">
        <v>878</v>
      </c>
    </row>
    <row r="51" spans="1:1" ht="34.799999999999997" x14ac:dyDescent="0.35">
      <c r="A51" s="123" t="s">
        <v>879</v>
      </c>
    </row>
    <row r="52" spans="1:1" ht="17.399999999999999" x14ac:dyDescent="0.3">
      <c r="A52" s="122" t="s">
        <v>880</v>
      </c>
    </row>
    <row r="53" spans="1:1" ht="34.799999999999997" x14ac:dyDescent="0.35">
      <c r="A53" s="123" t="s">
        <v>881</v>
      </c>
    </row>
    <row r="54" spans="1:1" ht="17.399999999999999" x14ac:dyDescent="0.3">
      <c r="A54" s="121" t="s">
        <v>882</v>
      </c>
    </row>
    <row r="55" spans="1:1" ht="17.399999999999999" x14ac:dyDescent="0.35">
      <c r="A55" s="123" t="s">
        <v>883</v>
      </c>
    </row>
    <row r="56" spans="1:1" ht="34.799999999999997" x14ac:dyDescent="0.3">
      <c r="A56" s="122" t="s">
        <v>884</v>
      </c>
    </row>
    <row r="57" spans="1:1" ht="17.399999999999999" x14ac:dyDescent="0.3">
      <c r="A57" s="122" t="s">
        <v>885</v>
      </c>
    </row>
    <row r="58" spans="1:1" ht="17.399999999999999" x14ac:dyDescent="0.3">
      <c r="A58" s="122" t="s">
        <v>886</v>
      </c>
    </row>
    <row r="59" spans="1:1" ht="17.399999999999999" x14ac:dyDescent="0.3">
      <c r="A59" s="121" t="s">
        <v>887</v>
      </c>
    </row>
    <row r="60" spans="1:1" ht="34.799999999999997" x14ac:dyDescent="0.3">
      <c r="A60" s="122" t="s">
        <v>888</v>
      </c>
    </row>
    <row r="61" spans="1:1" ht="17.399999999999999" x14ac:dyDescent="0.3">
      <c r="A61" s="124"/>
    </row>
    <row r="62" spans="1:1" ht="18" x14ac:dyDescent="0.3">
      <c r="A62" s="118" t="s">
        <v>889</v>
      </c>
    </row>
    <row r="63" spans="1:1" ht="17.399999999999999" x14ac:dyDescent="0.3">
      <c r="A63" s="121" t="s">
        <v>890</v>
      </c>
    </row>
    <row r="64" spans="1:1" ht="34.799999999999997" x14ac:dyDescent="0.3">
      <c r="A64" s="122" t="s">
        <v>891</v>
      </c>
    </row>
    <row r="65" spans="1:1" ht="17.399999999999999" x14ac:dyDescent="0.3">
      <c r="A65" s="122" t="s">
        <v>892</v>
      </c>
    </row>
    <row r="66" spans="1:1" ht="34.799999999999997" x14ac:dyDescent="0.3">
      <c r="A66" s="120" t="s">
        <v>893</v>
      </c>
    </row>
    <row r="67" spans="1:1" ht="34.799999999999997" x14ac:dyDescent="0.3">
      <c r="A67" s="120" t="s">
        <v>894</v>
      </c>
    </row>
    <row r="68" spans="1:1" ht="34.799999999999997" x14ac:dyDescent="0.3">
      <c r="A68" s="120" t="s">
        <v>895</v>
      </c>
    </row>
    <row r="69" spans="1:1" ht="17.399999999999999" x14ac:dyDescent="0.3">
      <c r="A69" s="125" t="s">
        <v>896</v>
      </c>
    </row>
    <row r="70" spans="1:1" ht="52.2" x14ac:dyDescent="0.3">
      <c r="A70" s="120" t="s">
        <v>897</v>
      </c>
    </row>
    <row r="71" spans="1:1" ht="17.399999999999999" x14ac:dyDescent="0.3">
      <c r="A71" s="120" t="s">
        <v>898</v>
      </c>
    </row>
    <row r="72" spans="1:1" ht="17.399999999999999" x14ac:dyDescent="0.3">
      <c r="A72" s="125" t="s">
        <v>899</v>
      </c>
    </row>
    <row r="73" spans="1:1" ht="17.399999999999999" x14ac:dyDescent="0.3">
      <c r="A73" s="120" t="s">
        <v>900</v>
      </c>
    </row>
    <row r="74" spans="1:1" ht="17.399999999999999" x14ac:dyDescent="0.3">
      <c r="A74" s="125" t="s">
        <v>901</v>
      </c>
    </row>
    <row r="75" spans="1:1" ht="34.799999999999997" x14ac:dyDescent="0.3">
      <c r="A75" s="120" t="s">
        <v>902</v>
      </c>
    </row>
    <row r="76" spans="1:1" ht="17.399999999999999" x14ac:dyDescent="0.3">
      <c r="A76" s="120" t="s">
        <v>903</v>
      </c>
    </row>
    <row r="77" spans="1:1" ht="52.2" x14ac:dyDescent="0.3">
      <c r="A77" s="120" t="s">
        <v>904</v>
      </c>
    </row>
    <row r="78" spans="1:1" ht="17.399999999999999" x14ac:dyDescent="0.3">
      <c r="A78" s="125" t="s">
        <v>905</v>
      </c>
    </row>
    <row r="79" spans="1:1" ht="17.399999999999999" x14ac:dyDescent="0.35">
      <c r="A79" s="119" t="s">
        <v>906</v>
      </c>
    </row>
    <row r="80" spans="1:1" ht="17.399999999999999" x14ac:dyDescent="0.3">
      <c r="A80" s="125" t="s">
        <v>907</v>
      </c>
    </row>
    <row r="81" spans="1:1" ht="34.799999999999997" x14ac:dyDescent="0.3">
      <c r="A81" s="120" t="s">
        <v>908</v>
      </c>
    </row>
    <row r="82" spans="1:1" ht="34.799999999999997" x14ac:dyDescent="0.3">
      <c r="A82" s="120" t="s">
        <v>909</v>
      </c>
    </row>
    <row r="83" spans="1:1" ht="34.799999999999997" x14ac:dyDescent="0.3">
      <c r="A83" s="120" t="s">
        <v>910</v>
      </c>
    </row>
    <row r="84" spans="1:1" ht="34.799999999999997" x14ac:dyDescent="0.3">
      <c r="A84" s="120" t="s">
        <v>911</v>
      </c>
    </row>
    <row r="85" spans="1:1" ht="34.799999999999997" x14ac:dyDescent="0.3">
      <c r="A85" s="120" t="s">
        <v>912</v>
      </c>
    </row>
    <row r="86" spans="1:1" ht="17.399999999999999" x14ac:dyDescent="0.3">
      <c r="A86" s="125" t="s">
        <v>913</v>
      </c>
    </row>
    <row r="87" spans="1:1" ht="17.399999999999999" x14ac:dyDescent="0.3">
      <c r="A87" s="120" t="s">
        <v>914</v>
      </c>
    </row>
    <row r="88" spans="1:1" ht="34.799999999999997" x14ac:dyDescent="0.3">
      <c r="A88" s="120" t="s">
        <v>915</v>
      </c>
    </row>
    <row r="89" spans="1:1" ht="17.399999999999999" x14ac:dyDescent="0.3">
      <c r="A89" s="125" t="s">
        <v>916</v>
      </c>
    </row>
    <row r="90" spans="1:1" ht="34.799999999999997" x14ac:dyDescent="0.3">
      <c r="A90" s="120" t="s">
        <v>917</v>
      </c>
    </row>
    <row r="91" spans="1:1" ht="17.399999999999999" x14ac:dyDescent="0.3">
      <c r="A91" s="125" t="s">
        <v>918</v>
      </c>
    </row>
    <row r="92" spans="1:1" ht="17.399999999999999" x14ac:dyDescent="0.35">
      <c r="A92" s="119" t="s">
        <v>919</v>
      </c>
    </row>
    <row r="93" spans="1:1" ht="17.399999999999999" x14ac:dyDescent="0.3">
      <c r="A93" s="120" t="s">
        <v>920</v>
      </c>
    </row>
    <row r="94" spans="1:1" ht="17.399999999999999" x14ac:dyDescent="0.3">
      <c r="A94" s="120"/>
    </row>
    <row r="95" spans="1:1" ht="18" x14ac:dyDescent="0.3">
      <c r="A95" s="118" t="s">
        <v>921</v>
      </c>
    </row>
    <row r="96" spans="1:1" ht="34.799999999999997" x14ac:dyDescent="0.35">
      <c r="A96" s="119" t="s">
        <v>922</v>
      </c>
    </row>
    <row r="97" spans="1:1" ht="17.399999999999999" x14ac:dyDescent="0.35">
      <c r="A97" s="119" t="s">
        <v>923</v>
      </c>
    </row>
    <row r="98" spans="1:1" ht="17.399999999999999" x14ac:dyDescent="0.3">
      <c r="A98" s="125" t="s">
        <v>924</v>
      </c>
    </row>
    <row r="99" spans="1:1" ht="17.399999999999999" x14ac:dyDescent="0.3">
      <c r="A99" s="117" t="s">
        <v>925</v>
      </c>
    </row>
    <row r="100" spans="1:1" ht="17.399999999999999" x14ac:dyDescent="0.3">
      <c r="A100" s="120" t="s">
        <v>926</v>
      </c>
    </row>
    <row r="101" spans="1:1" ht="17.399999999999999" x14ac:dyDescent="0.3">
      <c r="A101" s="120" t="s">
        <v>927</v>
      </c>
    </row>
    <row r="102" spans="1:1" ht="17.399999999999999" x14ac:dyDescent="0.3">
      <c r="A102" s="120" t="s">
        <v>928</v>
      </c>
    </row>
    <row r="103" spans="1:1" ht="17.399999999999999" x14ac:dyDescent="0.3">
      <c r="A103" s="120" t="s">
        <v>929</v>
      </c>
    </row>
    <row r="104" spans="1:1" ht="34.799999999999997" x14ac:dyDescent="0.3">
      <c r="A104" s="120" t="s">
        <v>930</v>
      </c>
    </row>
    <row r="105" spans="1:1" ht="17.399999999999999" x14ac:dyDescent="0.3">
      <c r="A105" s="117" t="s">
        <v>931</v>
      </c>
    </row>
    <row r="106" spans="1:1" ht="17.399999999999999" x14ac:dyDescent="0.3">
      <c r="A106" s="120" t="s">
        <v>932</v>
      </c>
    </row>
    <row r="107" spans="1:1" ht="17.399999999999999" x14ac:dyDescent="0.3">
      <c r="A107" s="120" t="s">
        <v>933</v>
      </c>
    </row>
    <row r="108" spans="1:1" ht="17.399999999999999" x14ac:dyDescent="0.3">
      <c r="A108" s="120" t="s">
        <v>934</v>
      </c>
    </row>
    <row r="109" spans="1:1" ht="17.399999999999999" x14ac:dyDescent="0.3">
      <c r="A109" s="120" t="s">
        <v>935</v>
      </c>
    </row>
    <row r="110" spans="1:1" ht="17.399999999999999" x14ac:dyDescent="0.3">
      <c r="A110" s="120" t="s">
        <v>936</v>
      </c>
    </row>
    <row r="111" spans="1:1" ht="17.399999999999999" x14ac:dyDescent="0.3">
      <c r="A111" s="120" t="s">
        <v>937</v>
      </c>
    </row>
    <row r="112" spans="1:1" ht="17.399999999999999" x14ac:dyDescent="0.3">
      <c r="A112" s="125" t="s">
        <v>938</v>
      </c>
    </row>
    <row r="113" spans="1:1" ht="17.399999999999999" x14ac:dyDescent="0.3">
      <c r="A113" s="120" t="s">
        <v>939</v>
      </c>
    </row>
    <row r="114" spans="1:1" ht="17.399999999999999" x14ac:dyDescent="0.3">
      <c r="A114" s="117" t="s">
        <v>940</v>
      </c>
    </row>
    <row r="115" spans="1:1" ht="17.399999999999999" x14ac:dyDescent="0.3">
      <c r="A115" s="120" t="s">
        <v>941</v>
      </c>
    </row>
    <row r="116" spans="1:1" ht="17.399999999999999" x14ac:dyDescent="0.3">
      <c r="A116" s="120" t="s">
        <v>942</v>
      </c>
    </row>
    <row r="117" spans="1:1" ht="17.399999999999999" x14ac:dyDescent="0.3">
      <c r="A117" s="117" t="s">
        <v>943</v>
      </c>
    </row>
    <row r="118" spans="1:1" ht="17.399999999999999" x14ac:dyDescent="0.3">
      <c r="A118" s="120" t="s">
        <v>944</v>
      </c>
    </row>
    <row r="119" spans="1:1" ht="17.399999999999999" x14ac:dyDescent="0.3">
      <c r="A119" s="120" t="s">
        <v>945</v>
      </c>
    </row>
    <row r="120" spans="1:1" ht="17.399999999999999" x14ac:dyDescent="0.3">
      <c r="A120" s="120" t="s">
        <v>946</v>
      </c>
    </row>
    <row r="121" spans="1:1" ht="17.399999999999999" x14ac:dyDescent="0.3">
      <c r="A121" s="125" t="s">
        <v>947</v>
      </c>
    </row>
    <row r="122" spans="1:1" ht="17.399999999999999" x14ac:dyDescent="0.3">
      <c r="A122" s="117" t="s">
        <v>948</v>
      </c>
    </row>
    <row r="123" spans="1:1" ht="17.399999999999999" x14ac:dyDescent="0.3">
      <c r="A123" s="117" t="s">
        <v>949</v>
      </c>
    </row>
    <row r="124" spans="1:1" ht="17.399999999999999" x14ac:dyDescent="0.3">
      <c r="A124" s="120" t="s">
        <v>950</v>
      </c>
    </row>
    <row r="125" spans="1:1" ht="17.399999999999999" x14ac:dyDescent="0.3">
      <c r="A125" s="120" t="s">
        <v>951</v>
      </c>
    </row>
    <row r="126" spans="1:1" ht="17.399999999999999" x14ac:dyDescent="0.3">
      <c r="A126" s="120" t="s">
        <v>952</v>
      </c>
    </row>
    <row r="127" spans="1:1" ht="17.399999999999999" x14ac:dyDescent="0.3">
      <c r="A127" s="120" t="s">
        <v>953</v>
      </c>
    </row>
    <row r="128" spans="1:1" ht="17.399999999999999" x14ac:dyDescent="0.3">
      <c r="A128" s="120" t="s">
        <v>954</v>
      </c>
    </row>
    <row r="129" spans="1:1" ht="17.399999999999999" x14ac:dyDescent="0.3">
      <c r="A129" s="125" t="s">
        <v>955</v>
      </c>
    </row>
    <row r="130" spans="1:1" ht="34.799999999999997" x14ac:dyDescent="0.3">
      <c r="A130" s="120" t="s">
        <v>956</v>
      </c>
    </row>
    <row r="131" spans="1:1" ht="69.599999999999994" x14ac:dyDescent="0.3">
      <c r="A131" s="120" t="s">
        <v>957</v>
      </c>
    </row>
    <row r="132" spans="1:1" ht="34.799999999999997" x14ac:dyDescent="0.3">
      <c r="A132" s="120" t="s">
        <v>958</v>
      </c>
    </row>
    <row r="133" spans="1:1" ht="17.399999999999999" x14ac:dyDescent="0.3">
      <c r="A133" s="125" t="s">
        <v>959</v>
      </c>
    </row>
    <row r="134" spans="1:1" ht="34.799999999999997" x14ac:dyDescent="0.3">
      <c r="A134" s="117" t="s">
        <v>960</v>
      </c>
    </row>
    <row r="135" spans="1:1" ht="17.399999999999999" x14ac:dyDescent="0.3">
      <c r="A135" s="117"/>
    </row>
    <row r="136" spans="1:1" ht="18" x14ac:dyDescent="0.3">
      <c r="A136" s="118" t="s">
        <v>961</v>
      </c>
    </row>
    <row r="137" spans="1:1" ht="17.399999999999999" x14ac:dyDescent="0.3">
      <c r="A137" s="120" t="s">
        <v>962</v>
      </c>
    </row>
    <row r="138" spans="1:1" ht="34.799999999999997" x14ac:dyDescent="0.3">
      <c r="A138" s="122" t="s">
        <v>963</v>
      </c>
    </row>
    <row r="139" spans="1:1" ht="34.799999999999997" x14ac:dyDescent="0.3">
      <c r="A139" s="122" t="s">
        <v>964</v>
      </c>
    </row>
    <row r="140" spans="1:1" ht="17.399999999999999" x14ac:dyDescent="0.3">
      <c r="A140" s="121" t="s">
        <v>965</v>
      </c>
    </row>
    <row r="141" spans="1:1" ht="17.399999999999999" x14ac:dyDescent="0.3">
      <c r="A141" s="126" t="s">
        <v>966</v>
      </c>
    </row>
    <row r="142" spans="1:1" ht="34.799999999999997" x14ac:dyDescent="0.35">
      <c r="A142" s="123" t="s">
        <v>967</v>
      </c>
    </row>
    <row r="143" spans="1:1" ht="17.399999999999999" x14ac:dyDescent="0.3">
      <c r="A143" s="122" t="s">
        <v>968</v>
      </c>
    </row>
    <row r="144" spans="1:1" ht="17.399999999999999" x14ac:dyDescent="0.3">
      <c r="A144" s="122" t="s">
        <v>969</v>
      </c>
    </row>
    <row r="145" spans="1:1" ht="17.399999999999999" x14ac:dyDescent="0.3">
      <c r="A145" s="126" t="s">
        <v>970</v>
      </c>
    </row>
    <row r="146" spans="1:1" ht="17.399999999999999" x14ac:dyDescent="0.3">
      <c r="A146" s="121" t="s">
        <v>971</v>
      </c>
    </row>
    <row r="147" spans="1:1" ht="17.399999999999999" x14ac:dyDescent="0.3">
      <c r="A147" s="126" t="s">
        <v>972</v>
      </c>
    </row>
    <row r="148" spans="1:1" ht="17.399999999999999" x14ac:dyDescent="0.3">
      <c r="A148" s="122" t="s">
        <v>973</v>
      </c>
    </row>
    <row r="149" spans="1:1" ht="17.399999999999999" x14ac:dyDescent="0.3">
      <c r="A149" s="122" t="s">
        <v>974</v>
      </c>
    </row>
    <row r="150" spans="1:1" ht="17.399999999999999" x14ac:dyDescent="0.3">
      <c r="A150" s="122" t="s">
        <v>975</v>
      </c>
    </row>
    <row r="151" spans="1:1" ht="34.799999999999997" x14ac:dyDescent="0.3">
      <c r="A151" s="126" t="s">
        <v>976</v>
      </c>
    </row>
    <row r="152" spans="1:1" ht="17.399999999999999" x14ac:dyDescent="0.3">
      <c r="A152" s="121" t="s">
        <v>977</v>
      </c>
    </row>
    <row r="153" spans="1:1" ht="17.399999999999999" x14ac:dyDescent="0.3">
      <c r="A153" s="122" t="s">
        <v>978</v>
      </c>
    </row>
    <row r="154" spans="1:1" ht="17.399999999999999" x14ac:dyDescent="0.3">
      <c r="A154" s="122" t="s">
        <v>979</v>
      </c>
    </row>
    <row r="155" spans="1:1" ht="17.399999999999999" x14ac:dyDescent="0.3">
      <c r="A155" s="122" t="s">
        <v>980</v>
      </c>
    </row>
    <row r="156" spans="1:1" ht="17.399999999999999" x14ac:dyDescent="0.3">
      <c r="A156" s="122" t="s">
        <v>981</v>
      </c>
    </row>
    <row r="157" spans="1:1" ht="34.799999999999997" x14ac:dyDescent="0.3">
      <c r="A157" s="122" t="s">
        <v>982</v>
      </c>
    </row>
    <row r="158" spans="1:1" ht="34.799999999999997" x14ac:dyDescent="0.3">
      <c r="A158" s="122" t="s">
        <v>983</v>
      </c>
    </row>
    <row r="159" spans="1:1" ht="17.399999999999999" x14ac:dyDescent="0.3">
      <c r="A159" s="121" t="s">
        <v>984</v>
      </c>
    </row>
    <row r="160" spans="1:1" ht="34.799999999999997" x14ac:dyDescent="0.3">
      <c r="A160" s="122" t="s">
        <v>985</v>
      </c>
    </row>
    <row r="161" spans="1:1" ht="34.799999999999997" x14ac:dyDescent="0.3">
      <c r="A161" s="122" t="s">
        <v>986</v>
      </c>
    </row>
    <row r="162" spans="1:1" ht="17.399999999999999" x14ac:dyDescent="0.3">
      <c r="A162" s="122" t="s">
        <v>987</v>
      </c>
    </row>
    <row r="163" spans="1:1" ht="17.399999999999999" x14ac:dyDescent="0.3">
      <c r="A163" s="121" t="s">
        <v>988</v>
      </c>
    </row>
    <row r="164" spans="1:1" ht="34.799999999999997" x14ac:dyDescent="0.35">
      <c r="A164" s="128" t="s">
        <v>1002</v>
      </c>
    </row>
    <row r="165" spans="1:1" ht="34.799999999999997" x14ac:dyDescent="0.3">
      <c r="A165" s="122" t="s">
        <v>989</v>
      </c>
    </row>
    <row r="166" spans="1:1" ht="17.399999999999999" x14ac:dyDescent="0.3">
      <c r="A166" s="121" t="s">
        <v>990</v>
      </c>
    </row>
    <row r="167" spans="1:1" ht="17.399999999999999" x14ac:dyDescent="0.3">
      <c r="A167" s="122" t="s">
        <v>991</v>
      </c>
    </row>
    <row r="168" spans="1:1" ht="17.399999999999999" x14ac:dyDescent="0.3">
      <c r="A168" s="121" t="s">
        <v>992</v>
      </c>
    </row>
    <row r="169" spans="1:1" ht="17.399999999999999" x14ac:dyDescent="0.35">
      <c r="A169" s="123" t="s">
        <v>993</v>
      </c>
    </row>
    <row r="170" spans="1:1" ht="17.399999999999999" x14ac:dyDescent="0.35">
      <c r="A170" s="123"/>
    </row>
    <row r="171" spans="1:1" ht="17.399999999999999" x14ac:dyDescent="0.35">
      <c r="A171" s="123"/>
    </row>
    <row r="172" spans="1:1" ht="17.399999999999999" x14ac:dyDescent="0.35">
      <c r="A172" s="123"/>
    </row>
    <row r="173" spans="1:1" ht="17.399999999999999" x14ac:dyDescent="0.35">
      <c r="A173" s="123"/>
    </row>
    <row r="174" spans="1:1" ht="17.399999999999999" x14ac:dyDescent="0.35">
      <c r="A174" s="123"/>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I8" sqref="I8"/>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454" t="s">
        <v>1725</v>
      </c>
      <c r="E6" s="454"/>
      <c r="F6" s="454"/>
      <c r="G6" s="454"/>
      <c r="H6" s="454"/>
      <c r="I6" s="7"/>
      <c r="J6" s="8"/>
    </row>
    <row r="7" spans="2:10" ht="25.8" x14ac:dyDescent="0.3">
      <c r="B7" s="6"/>
      <c r="C7" s="7"/>
      <c r="D7" s="7"/>
      <c r="E7" s="7"/>
      <c r="F7" s="12" t="s">
        <v>538</v>
      </c>
      <c r="G7" s="7"/>
      <c r="H7" s="7"/>
      <c r="I7" s="7"/>
      <c r="J7" s="8"/>
    </row>
    <row r="8" spans="2:10" ht="25.8" x14ac:dyDescent="0.3">
      <c r="B8" s="6"/>
      <c r="C8" s="7"/>
      <c r="D8" s="7"/>
      <c r="E8" s="7"/>
      <c r="F8" s="12" t="s">
        <v>1734</v>
      </c>
      <c r="G8" s="7"/>
      <c r="H8" s="7"/>
      <c r="I8" s="7"/>
      <c r="J8" s="8"/>
    </row>
    <row r="9" spans="2:10" ht="21" x14ac:dyDescent="0.3">
      <c r="B9" s="6"/>
      <c r="C9" s="7"/>
      <c r="D9" s="7"/>
      <c r="E9" s="7"/>
      <c r="F9" s="13" t="s">
        <v>1769</v>
      </c>
      <c r="G9" s="7"/>
      <c r="H9" s="7"/>
      <c r="I9" s="290"/>
      <c r="J9" s="8"/>
    </row>
    <row r="10" spans="2:10" ht="21" x14ac:dyDescent="0.3">
      <c r="B10" s="6"/>
      <c r="C10" s="7"/>
      <c r="D10" s="7"/>
      <c r="E10" s="7"/>
      <c r="F10" s="13" t="s">
        <v>1770</v>
      </c>
      <c r="G10" s="7"/>
      <c r="H10" s="7"/>
      <c r="I10" s="290"/>
      <c r="J10" s="8"/>
    </row>
    <row r="11" spans="2:10" ht="21" x14ac:dyDescent="0.3">
      <c r="B11" s="6"/>
      <c r="C11" s="7"/>
      <c r="D11" s="7"/>
      <c r="E11" s="7"/>
      <c r="F11" s="13"/>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4" t="s">
        <v>14</v>
      </c>
      <c r="G22" s="7"/>
      <c r="H22" s="7"/>
      <c r="I22" s="7"/>
      <c r="J22" s="8"/>
    </row>
    <row r="23" spans="2:10" x14ac:dyDescent="0.3">
      <c r="B23" s="6"/>
      <c r="C23" s="7"/>
      <c r="D23" s="7"/>
      <c r="E23" s="7"/>
      <c r="F23" s="15"/>
      <c r="G23" s="7"/>
      <c r="H23" s="7"/>
      <c r="I23" s="7"/>
      <c r="J23" s="8"/>
    </row>
    <row r="24" spans="2:10" x14ac:dyDescent="0.3">
      <c r="B24" s="6"/>
      <c r="C24" s="7"/>
      <c r="D24" s="457" t="s">
        <v>15</v>
      </c>
      <c r="E24" s="458" t="s">
        <v>16</v>
      </c>
      <c r="F24" s="458"/>
      <c r="G24" s="458"/>
      <c r="H24" s="458"/>
      <c r="I24" s="7"/>
      <c r="J24" s="8"/>
    </row>
    <row r="25" spans="2:10" x14ac:dyDescent="0.3">
      <c r="B25" s="6"/>
      <c r="C25" s="7"/>
      <c r="D25" s="7"/>
      <c r="E25" s="16"/>
      <c r="F25" s="16"/>
      <c r="G25" s="16"/>
      <c r="H25" s="7"/>
      <c r="I25" s="7"/>
      <c r="J25" s="8"/>
    </row>
    <row r="26" spans="2:10" x14ac:dyDescent="0.3">
      <c r="B26" s="6"/>
      <c r="C26" s="7"/>
      <c r="D26" s="457" t="s">
        <v>17</v>
      </c>
      <c r="E26" s="458"/>
      <c r="F26" s="458"/>
      <c r="G26" s="458"/>
      <c r="H26" s="458"/>
      <c r="I26" s="7"/>
      <c r="J26" s="8"/>
    </row>
    <row r="27" spans="2:10" x14ac:dyDescent="0.3">
      <c r="B27" s="6"/>
      <c r="C27" s="7"/>
      <c r="D27" s="17"/>
      <c r="E27" s="17"/>
      <c r="F27" s="17"/>
      <c r="G27" s="17"/>
      <c r="H27" s="17"/>
      <c r="I27" s="7"/>
      <c r="J27" s="8"/>
    </row>
    <row r="28" spans="2:10" x14ac:dyDescent="0.3">
      <c r="B28" s="6"/>
      <c r="C28" s="7"/>
      <c r="D28" s="457" t="s">
        <v>18</v>
      </c>
      <c r="E28" s="458" t="s">
        <v>16</v>
      </c>
      <c r="F28" s="458"/>
      <c r="G28" s="458"/>
      <c r="H28" s="458"/>
      <c r="I28" s="7"/>
      <c r="J28" s="8"/>
    </row>
    <row r="29" spans="2:10" x14ac:dyDescent="0.3">
      <c r="B29" s="6"/>
      <c r="C29" s="7"/>
      <c r="D29" s="17"/>
      <c r="E29" s="17"/>
      <c r="F29" s="17"/>
      <c r="G29" s="17"/>
      <c r="H29" s="17"/>
      <c r="I29" s="7"/>
      <c r="J29" s="8"/>
    </row>
    <row r="30" spans="2:10" x14ac:dyDescent="0.3">
      <c r="B30" s="6"/>
      <c r="C30" s="7"/>
      <c r="D30" s="457" t="s">
        <v>19</v>
      </c>
      <c r="E30" s="458" t="s">
        <v>16</v>
      </c>
      <c r="F30" s="458"/>
      <c r="G30" s="458"/>
      <c r="H30" s="458"/>
      <c r="I30" s="7"/>
      <c r="J30" s="8"/>
    </row>
    <row r="31" spans="2:10" x14ac:dyDescent="0.3">
      <c r="B31" s="6"/>
      <c r="C31" s="7"/>
      <c r="D31" s="17"/>
      <c r="E31" s="17"/>
      <c r="F31" s="17"/>
      <c r="G31" s="17"/>
      <c r="H31" s="17"/>
      <c r="I31" s="7"/>
      <c r="J31" s="8"/>
    </row>
    <row r="32" spans="2:10" x14ac:dyDescent="0.3">
      <c r="B32" s="6"/>
      <c r="C32" s="7"/>
      <c r="D32" s="457" t="s">
        <v>20</v>
      </c>
      <c r="E32" s="458" t="s">
        <v>16</v>
      </c>
      <c r="F32" s="458"/>
      <c r="G32" s="458"/>
      <c r="H32" s="458"/>
      <c r="I32" s="7"/>
      <c r="J32" s="8"/>
    </row>
    <row r="33" spans="1:18" x14ac:dyDescent="0.3">
      <c r="B33" s="6"/>
      <c r="C33" s="7"/>
      <c r="D33" s="16"/>
      <c r="E33" s="16"/>
      <c r="F33" s="16"/>
      <c r="G33" s="16"/>
      <c r="H33" s="16"/>
      <c r="I33" s="7"/>
      <c r="J33" s="8"/>
    </row>
    <row r="34" spans="1:18" x14ac:dyDescent="0.3">
      <c r="B34" s="6"/>
      <c r="C34" s="7"/>
      <c r="D34" s="457" t="s">
        <v>21</v>
      </c>
      <c r="E34" s="458" t="s">
        <v>16</v>
      </c>
      <c r="F34" s="458"/>
      <c r="G34" s="458"/>
      <c r="H34" s="458"/>
      <c r="I34" s="7"/>
      <c r="J34" s="8"/>
    </row>
    <row r="35" spans="1:18" x14ac:dyDescent="0.3">
      <c r="B35" s="6"/>
      <c r="C35" s="7"/>
      <c r="D35" s="7"/>
      <c r="E35" s="7"/>
      <c r="F35" s="7"/>
      <c r="G35" s="7"/>
      <c r="H35" s="7"/>
      <c r="I35" s="7"/>
      <c r="J35" s="8"/>
    </row>
    <row r="36" spans="1:18" x14ac:dyDescent="0.3">
      <c r="B36" s="6"/>
      <c r="C36" s="7"/>
      <c r="D36" s="455" t="s">
        <v>22</v>
      </c>
      <c r="E36" s="456"/>
      <c r="F36" s="456"/>
      <c r="G36" s="456"/>
      <c r="H36" s="456"/>
      <c r="I36" s="7"/>
      <c r="J36" s="8"/>
    </row>
    <row r="37" spans="1:18" x14ac:dyDescent="0.3">
      <c r="B37" s="6"/>
      <c r="C37" s="7"/>
      <c r="D37" s="7"/>
      <c r="E37" s="7"/>
      <c r="F37" s="15"/>
      <c r="G37" s="7"/>
      <c r="H37" s="7"/>
      <c r="I37" s="7"/>
      <c r="J37" s="8"/>
    </row>
    <row r="38" spans="1:18" x14ac:dyDescent="0.3">
      <c r="B38" s="6"/>
      <c r="C38" s="7"/>
      <c r="D38" s="455" t="s">
        <v>1121</v>
      </c>
      <c r="E38" s="456"/>
      <c r="F38" s="456"/>
      <c r="G38" s="456"/>
      <c r="H38" s="456"/>
      <c r="I38" s="7"/>
      <c r="J38" s="8"/>
    </row>
    <row r="39" spans="1:18" x14ac:dyDescent="0.3">
      <c r="B39" s="6"/>
      <c r="C39" s="7"/>
      <c r="D39" s="133"/>
      <c r="E39" s="133"/>
      <c r="F39" s="133"/>
      <c r="G39" s="133"/>
      <c r="H39" s="133"/>
      <c r="I39" s="7"/>
      <c r="J39" s="8"/>
    </row>
    <row r="40" spans="1:18" s="218" customFormat="1" x14ac:dyDescent="0.3">
      <c r="A40" s="2"/>
      <c r="B40" s="6"/>
      <c r="C40" s="7"/>
      <c r="D40" s="455" t="s">
        <v>1732</v>
      </c>
      <c r="E40" s="456" t="s">
        <v>16</v>
      </c>
      <c r="F40" s="456"/>
      <c r="G40" s="456"/>
      <c r="H40" s="456"/>
      <c r="I40" s="7"/>
      <c r="J40" s="8"/>
      <c r="K40" s="2"/>
      <c r="L40" s="2"/>
      <c r="M40" s="2"/>
      <c r="N40" s="2"/>
      <c r="O40" s="2"/>
      <c r="P40" s="2"/>
      <c r="Q40" s="2"/>
      <c r="R40" s="2"/>
    </row>
    <row r="41" spans="1:18" s="218" customFormat="1" x14ac:dyDescent="0.3">
      <c r="A41" s="2"/>
      <c r="B41" s="6"/>
      <c r="C41" s="7"/>
      <c r="D41" s="7"/>
      <c r="E41" s="236"/>
      <c r="F41" s="236"/>
      <c r="G41" s="236"/>
      <c r="H41" s="236"/>
      <c r="I41" s="7"/>
      <c r="J41" s="8"/>
      <c r="K41" s="2"/>
      <c r="L41" s="2"/>
      <c r="M41" s="2"/>
      <c r="N41" s="2"/>
      <c r="O41" s="2"/>
      <c r="P41" s="2"/>
      <c r="Q41" s="2"/>
      <c r="R41" s="2"/>
    </row>
    <row r="42" spans="1:18" s="218" customFormat="1" x14ac:dyDescent="0.3">
      <c r="A42" s="2"/>
      <c r="B42" s="6"/>
      <c r="C42" s="7"/>
      <c r="D42" s="455" t="s">
        <v>1733</v>
      </c>
      <c r="E42" s="456"/>
      <c r="F42" s="456"/>
      <c r="G42" s="456"/>
      <c r="H42" s="456"/>
      <c r="I42" s="7"/>
      <c r="J42" s="8"/>
      <c r="K42" s="2"/>
      <c r="L42" s="2"/>
      <c r="M42" s="2"/>
      <c r="N42" s="2"/>
      <c r="O42" s="2"/>
      <c r="P42" s="2"/>
      <c r="Q42" s="2"/>
      <c r="R42" s="2"/>
    </row>
    <row r="43" spans="1:18" ht="15" thickBot="1" x14ac:dyDescent="0.35">
      <c r="B43" s="18"/>
      <c r="C43" s="19"/>
      <c r="D43" s="19"/>
      <c r="E43" s="19"/>
      <c r="F43" s="19"/>
      <c r="G43" s="19"/>
      <c r="H43" s="19"/>
      <c r="I43" s="19"/>
      <c r="J43" s="20"/>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sheetPr>
  <dimension ref="A1:AE38"/>
  <sheetViews>
    <sheetView topLeftCell="A4" zoomScale="80" zoomScaleNormal="80" workbookViewId="0">
      <selection activeCell="C13" sqref="C13"/>
    </sheetView>
  </sheetViews>
  <sheetFormatPr defaultRowHeight="14.4" x14ac:dyDescent="0.3"/>
  <cols>
    <col min="1" max="1" width="4.77734375" style="61" customWidth="1"/>
    <col min="2" max="2" width="16.88671875" style="40" bestFit="1" customWidth="1"/>
    <col min="3" max="3" width="162.44140625" style="41" customWidth="1"/>
    <col min="4" max="31" width="9.109375" style="37" customWidth="1"/>
    <col min="247" max="247" width="4.77734375" customWidth="1"/>
    <col min="248" max="248" width="16.88671875" bestFit="1" customWidth="1"/>
    <col min="249" max="249" width="127.5546875" customWidth="1"/>
    <col min="250" max="250" width="46.77734375" customWidth="1"/>
    <col min="251" max="287" width="9.109375" customWidth="1"/>
    <col min="503" max="503" width="4.77734375" customWidth="1"/>
    <col min="504" max="504" width="16.88671875" bestFit="1" customWidth="1"/>
    <col min="505" max="505" width="127.5546875" customWidth="1"/>
    <col min="506" max="506" width="46.77734375" customWidth="1"/>
    <col min="507" max="543" width="9.109375" customWidth="1"/>
    <col min="759" max="759" width="4.77734375" customWidth="1"/>
    <col min="760" max="760" width="16.88671875" bestFit="1" customWidth="1"/>
    <col min="761" max="761" width="127.5546875" customWidth="1"/>
    <col min="762" max="762" width="46.77734375" customWidth="1"/>
    <col min="763" max="799" width="9.109375" customWidth="1"/>
    <col min="1015" max="1015" width="4.77734375" customWidth="1"/>
    <col min="1016" max="1016" width="16.88671875" bestFit="1" customWidth="1"/>
    <col min="1017" max="1017" width="127.5546875" customWidth="1"/>
    <col min="1018" max="1018" width="46.77734375" customWidth="1"/>
    <col min="1019" max="1055" width="9.109375" customWidth="1"/>
    <col min="1271" max="1271" width="4.77734375" customWidth="1"/>
    <col min="1272" max="1272" width="16.88671875" bestFit="1" customWidth="1"/>
    <col min="1273" max="1273" width="127.5546875" customWidth="1"/>
    <col min="1274" max="1274" width="46.77734375" customWidth="1"/>
    <col min="1275" max="1311" width="9.109375" customWidth="1"/>
    <col min="1527" max="1527" width="4.77734375" customWidth="1"/>
    <col min="1528" max="1528" width="16.88671875" bestFit="1" customWidth="1"/>
    <col min="1529" max="1529" width="127.5546875" customWidth="1"/>
    <col min="1530" max="1530" width="46.77734375" customWidth="1"/>
    <col min="1531" max="1567" width="9.109375" customWidth="1"/>
    <col min="1783" max="1783" width="4.77734375" customWidth="1"/>
    <col min="1784" max="1784" width="16.88671875" bestFit="1" customWidth="1"/>
    <col min="1785" max="1785" width="127.5546875" customWidth="1"/>
    <col min="1786" max="1786" width="46.77734375" customWidth="1"/>
    <col min="1787" max="1823" width="9.109375" customWidth="1"/>
    <col min="2039" max="2039" width="4.77734375" customWidth="1"/>
    <col min="2040" max="2040" width="16.88671875" bestFit="1" customWidth="1"/>
    <col min="2041" max="2041" width="127.5546875" customWidth="1"/>
    <col min="2042" max="2042" width="46.77734375" customWidth="1"/>
    <col min="2043" max="2079" width="9.109375" customWidth="1"/>
    <col min="2295" max="2295" width="4.77734375" customWidth="1"/>
    <col min="2296" max="2296" width="16.88671875" bestFit="1" customWidth="1"/>
    <col min="2297" max="2297" width="127.5546875" customWidth="1"/>
    <col min="2298" max="2298" width="46.77734375" customWidth="1"/>
    <col min="2299" max="2335" width="9.109375" customWidth="1"/>
    <col min="2551" max="2551" width="4.77734375" customWidth="1"/>
    <col min="2552" max="2552" width="16.88671875" bestFit="1" customWidth="1"/>
    <col min="2553" max="2553" width="127.5546875" customWidth="1"/>
    <col min="2554" max="2554" width="46.77734375" customWidth="1"/>
    <col min="2555" max="2591" width="9.109375" customWidth="1"/>
    <col min="2807" max="2807" width="4.77734375" customWidth="1"/>
    <col min="2808" max="2808" width="16.88671875" bestFit="1" customWidth="1"/>
    <col min="2809" max="2809" width="127.5546875" customWidth="1"/>
    <col min="2810" max="2810" width="46.77734375" customWidth="1"/>
    <col min="2811" max="2847" width="9.109375" customWidth="1"/>
    <col min="3063" max="3063" width="4.77734375" customWidth="1"/>
    <col min="3064" max="3064" width="16.88671875" bestFit="1" customWidth="1"/>
    <col min="3065" max="3065" width="127.5546875" customWidth="1"/>
    <col min="3066" max="3066" width="46.77734375" customWidth="1"/>
    <col min="3067" max="3103" width="9.109375" customWidth="1"/>
    <col min="3319" max="3319" width="4.77734375" customWidth="1"/>
    <col min="3320" max="3320" width="16.88671875" bestFit="1" customWidth="1"/>
    <col min="3321" max="3321" width="127.5546875" customWidth="1"/>
    <col min="3322" max="3322" width="46.77734375" customWidth="1"/>
    <col min="3323" max="3359" width="9.109375" customWidth="1"/>
    <col min="3575" max="3575" width="4.77734375" customWidth="1"/>
    <col min="3576" max="3576" width="16.88671875" bestFit="1" customWidth="1"/>
    <col min="3577" max="3577" width="127.5546875" customWidth="1"/>
    <col min="3578" max="3578" width="46.77734375" customWidth="1"/>
    <col min="3579" max="3615" width="9.109375" customWidth="1"/>
    <col min="3831" max="3831" width="4.77734375" customWidth="1"/>
    <col min="3832" max="3832" width="16.88671875" bestFit="1" customWidth="1"/>
    <col min="3833" max="3833" width="127.5546875" customWidth="1"/>
    <col min="3834" max="3834" width="46.77734375" customWidth="1"/>
    <col min="3835" max="3871" width="9.109375" customWidth="1"/>
    <col min="4087" max="4087" width="4.77734375" customWidth="1"/>
    <col min="4088" max="4088" width="16.88671875" bestFit="1" customWidth="1"/>
    <col min="4089" max="4089" width="127.5546875" customWidth="1"/>
    <col min="4090" max="4090" width="46.77734375" customWidth="1"/>
    <col min="4091" max="4127" width="9.109375" customWidth="1"/>
    <col min="4343" max="4343" width="4.77734375" customWidth="1"/>
    <col min="4344" max="4344" width="16.88671875" bestFit="1" customWidth="1"/>
    <col min="4345" max="4345" width="127.5546875" customWidth="1"/>
    <col min="4346" max="4346" width="46.77734375" customWidth="1"/>
    <col min="4347" max="4383" width="9.109375" customWidth="1"/>
    <col min="4599" max="4599" width="4.77734375" customWidth="1"/>
    <col min="4600" max="4600" width="16.88671875" bestFit="1" customWidth="1"/>
    <col min="4601" max="4601" width="127.5546875" customWidth="1"/>
    <col min="4602" max="4602" width="46.77734375" customWidth="1"/>
    <col min="4603" max="4639" width="9.109375" customWidth="1"/>
    <col min="4855" max="4855" width="4.77734375" customWidth="1"/>
    <col min="4856" max="4856" width="16.88671875" bestFit="1" customWidth="1"/>
    <col min="4857" max="4857" width="127.5546875" customWidth="1"/>
    <col min="4858" max="4858" width="46.77734375" customWidth="1"/>
    <col min="4859" max="4895" width="9.109375" customWidth="1"/>
    <col min="5111" max="5111" width="4.77734375" customWidth="1"/>
    <col min="5112" max="5112" width="16.88671875" bestFit="1" customWidth="1"/>
    <col min="5113" max="5113" width="127.5546875" customWidth="1"/>
    <col min="5114" max="5114" width="46.77734375" customWidth="1"/>
    <col min="5115" max="5151" width="9.109375" customWidth="1"/>
    <col min="5367" max="5367" width="4.77734375" customWidth="1"/>
    <col min="5368" max="5368" width="16.88671875" bestFit="1" customWidth="1"/>
    <col min="5369" max="5369" width="127.5546875" customWidth="1"/>
    <col min="5370" max="5370" width="46.77734375" customWidth="1"/>
    <col min="5371" max="5407" width="9.109375" customWidth="1"/>
    <col min="5623" max="5623" width="4.77734375" customWidth="1"/>
    <col min="5624" max="5624" width="16.88671875" bestFit="1" customWidth="1"/>
    <col min="5625" max="5625" width="127.5546875" customWidth="1"/>
    <col min="5626" max="5626" width="46.77734375" customWidth="1"/>
    <col min="5627" max="5663" width="9.109375" customWidth="1"/>
    <col min="5879" max="5879" width="4.77734375" customWidth="1"/>
    <col min="5880" max="5880" width="16.88671875" bestFit="1" customWidth="1"/>
    <col min="5881" max="5881" width="127.5546875" customWidth="1"/>
    <col min="5882" max="5882" width="46.77734375" customWidth="1"/>
    <col min="5883" max="5919" width="9.109375" customWidth="1"/>
    <col min="6135" max="6135" width="4.77734375" customWidth="1"/>
    <col min="6136" max="6136" width="16.88671875" bestFit="1" customWidth="1"/>
    <col min="6137" max="6137" width="127.5546875" customWidth="1"/>
    <col min="6138" max="6138" width="46.77734375" customWidth="1"/>
    <col min="6139" max="6175" width="9.109375" customWidth="1"/>
    <col min="6391" max="6391" width="4.77734375" customWidth="1"/>
    <col min="6392" max="6392" width="16.88671875" bestFit="1" customWidth="1"/>
    <col min="6393" max="6393" width="127.5546875" customWidth="1"/>
    <col min="6394" max="6394" width="46.77734375" customWidth="1"/>
    <col min="6395" max="6431" width="9.109375" customWidth="1"/>
    <col min="6647" max="6647" width="4.77734375" customWidth="1"/>
    <col min="6648" max="6648" width="16.88671875" bestFit="1" customWidth="1"/>
    <col min="6649" max="6649" width="127.5546875" customWidth="1"/>
    <col min="6650" max="6650" width="46.77734375" customWidth="1"/>
    <col min="6651" max="6687" width="9.109375" customWidth="1"/>
    <col min="6903" max="6903" width="4.77734375" customWidth="1"/>
    <col min="6904" max="6904" width="16.88671875" bestFit="1" customWidth="1"/>
    <col min="6905" max="6905" width="127.5546875" customWidth="1"/>
    <col min="6906" max="6906" width="46.77734375" customWidth="1"/>
    <col min="6907" max="6943" width="9.109375" customWidth="1"/>
    <col min="7159" max="7159" width="4.77734375" customWidth="1"/>
    <col min="7160" max="7160" width="16.88671875" bestFit="1" customWidth="1"/>
    <col min="7161" max="7161" width="127.5546875" customWidth="1"/>
    <col min="7162" max="7162" width="46.77734375" customWidth="1"/>
    <col min="7163" max="7199" width="9.109375" customWidth="1"/>
    <col min="7415" max="7415" width="4.77734375" customWidth="1"/>
    <col min="7416" max="7416" width="16.88671875" bestFit="1" customWidth="1"/>
    <col min="7417" max="7417" width="127.5546875" customWidth="1"/>
    <col min="7418" max="7418" width="46.77734375" customWidth="1"/>
    <col min="7419" max="7455" width="9.109375" customWidth="1"/>
    <col min="7671" max="7671" width="4.77734375" customWidth="1"/>
    <col min="7672" max="7672" width="16.88671875" bestFit="1" customWidth="1"/>
    <col min="7673" max="7673" width="127.5546875" customWidth="1"/>
    <col min="7674" max="7674" width="46.77734375" customWidth="1"/>
    <col min="7675" max="7711" width="9.109375" customWidth="1"/>
    <col min="7927" max="7927" width="4.77734375" customWidth="1"/>
    <col min="7928" max="7928" width="16.88671875" bestFit="1" customWidth="1"/>
    <col min="7929" max="7929" width="127.5546875" customWidth="1"/>
    <col min="7930" max="7930" width="46.77734375" customWidth="1"/>
    <col min="7931" max="7967" width="9.109375" customWidth="1"/>
    <col min="8183" max="8183" width="4.77734375" customWidth="1"/>
    <col min="8184" max="8184" width="16.88671875" bestFit="1" customWidth="1"/>
    <col min="8185" max="8185" width="127.5546875" customWidth="1"/>
    <col min="8186" max="8186" width="46.77734375" customWidth="1"/>
    <col min="8187" max="8223" width="9.109375" customWidth="1"/>
    <col min="8439" max="8439" width="4.77734375" customWidth="1"/>
    <col min="8440" max="8440" width="16.88671875" bestFit="1" customWidth="1"/>
    <col min="8441" max="8441" width="127.5546875" customWidth="1"/>
    <col min="8442" max="8442" width="46.77734375" customWidth="1"/>
    <col min="8443" max="8479" width="9.109375" customWidth="1"/>
    <col min="8695" max="8695" width="4.77734375" customWidth="1"/>
    <col min="8696" max="8696" width="16.88671875" bestFit="1" customWidth="1"/>
    <col min="8697" max="8697" width="127.5546875" customWidth="1"/>
    <col min="8698" max="8698" width="46.77734375" customWidth="1"/>
    <col min="8699" max="8735" width="9.109375" customWidth="1"/>
    <col min="8951" max="8951" width="4.77734375" customWidth="1"/>
    <col min="8952" max="8952" width="16.88671875" bestFit="1" customWidth="1"/>
    <col min="8953" max="8953" width="127.5546875" customWidth="1"/>
    <col min="8954" max="8954" width="46.77734375" customWidth="1"/>
    <col min="8955" max="8991" width="9.109375" customWidth="1"/>
    <col min="9207" max="9207" width="4.77734375" customWidth="1"/>
    <col min="9208" max="9208" width="16.88671875" bestFit="1" customWidth="1"/>
    <col min="9209" max="9209" width="127.5546875" customWidth="1"/>
    <col min="9210" max="9210" width="46.77734375" customWidth="1"/>
    <col min="9211" max="9247" width="9.109375" customWidth="1"/>
    <col min="9463" max="9463" width="4.77734375" customWidth="1"/>
    <col min="9464" max="9464" width="16.88671875" bestFit="1" customWidth="1"/>
    <col min="9465" max="9465" width="127.5546875" customWidth="1"/>
    <col min="9466" max="9466" width="46.77734375" customWidth="1"/>
    <col min="9467" max="9503" width="9.109375" customWidth="1"/>
    <col min="9719" max="9719" width="4.77734375" customWidth="1"/>
    <col min="9720" max="9720" width="16.88671875" bestFit="1" customWidth="1"/>
    <col min="9721" max="9721" width="127.5546875" customWidth="1"/>
    <col min="9722" max="9722" width="46.77734375" customWidth="1"/>
    <col min="9723" max="9759" width="9.109375" customWidth="1"/>
    <col min="9975" max="9975" width="4.77734375" customWidth="1"/>
    <col min="9976" max="9976" width="16.88671875" bestFit="1" customWidth="1"/>
    <col min="9977" max="9977" width="127.5546875" customWidth="1"/>
    <col min="9978" max="9978" width="46.77734375" customWidth="1"/>
    <col min="9979" max="10015" width="9.109375" customWidth="1"/>
    <col min="10231" max="10231" width="4.77734375" customWidth="1"/>
    <col min="10232" max="10232" width="16.88671875" bestFit="1" customWidth="1"/>
    <col min="10233" max="10233" width="127.5546875" customWidth="1"/>
    <col min="10234" max="10234" width="46.77734375" customWidth="1"/>
    <col min="10235" max="10271" width="9.109375" customWidth="1"/>
    <col min="10487" max="10487" width="4.77734375" customWidth="1"/>
    <col min="10488" max="10488" width="16.88671875" bestFit="1" customWidth="1"/>
    <col min="10489" max="10489" width="127.5546875" customWidth="1"/>
    <col min="10490" max="10490" width="46.77734375" customWidth="1"/>
    <col min="10491" max="10527" width="9.109375" customWidth="1"/>
    <col min="10743" max="10743" width="4.77734375" customWidth="1"/>
    <col min="10744" max="10744" width="16.88671875" bestFit="1" customWidth="1"/>
    <col min="10745" max="10745" width="127.5546875" customWidth="1"/>
    <col min="10746" max="10746" width="46.77734375" customWidth="1"/>
    <col min="10747" max="10783" width="9.109375" customWidth="1"/>
    <col min="10999" max="10999" width="4.77734375" customWidth="1"/>
    <col min="11000" max="11000" width="16.88671875" bestFit="1" customWidth="1"/>
    <col min="11001" max="11001" width="127.5546875" customWidth="1"/>
    <col min="11002" max="11002" width="46.77734375" customWidth="1"/>
    <col min="11003" max="11039" width="9.109375" customWidth="1"/>
    <col min="11255" max="11255" width="4.77734375" customWidth="1"/>
    <col min="11256" max="11256" width="16.88671875" bestFit="1" customWidth="1"/>
    <col min="11257" max="11257" width="127.5546875" customWidth="1"/>
    <col min="11258" max="11258" width="46.77734375" customWidth="1"/>
    <col min="11259" max="11295" width="9.109375" customWidth="1"/>
    <col min="11511" max="11511" width="4.77734375" customWidth="1"/>
    <col min="11512" max="11512" width="16.88671875" bestFit="1" customWidth="1"/>
    <col min="11513" max="11513" width="127.5546875" customWidth="1"/>
    <col min="11514" max="11514" width="46.77734375" customWidth="1"/>
    <col min="11515" max="11551" width="9.109375" customWidth="1"/>
    <col min="11767" max="11767" width="4.77734375" customWidth="1"/>
    <col min="11768" max="11768" width="16.88671875" bestFit="1" customWidth="1"/>
    <col min="11769" max="11769" width="127.5546875" customWidth="1"/>
    <col min="11770" max="11770" width="46.77734375" customWidth="1"/>
    <col min="11771" max="11807" width="9.109375" customWidth="1"/>
    <col min="12023" max="12023" width="4.77734375" customWidth="1"/>
    <col min="12024" max="12024" width="16.88671875" bestFit="1" customWidth="1"/>
    <col min="12025" max="12025" width="127.5546875" customWidth="1"/>
    <col min="12026" max="12026" width="46.77734375" customWidth="1"/>
    <col min="12027" max="12063" width="9.109375" customWidth="1"/>
    <col min="12279" max="12279" width="4.77734375" customWidth="1"/>
    <col min="12280" max="12280" width="16.88671875" bestFit="1" customWidth="1"/>
    <col min="12281" max="12281" width="127.5546875" customWidth="1"/>
    <col min="12282" max="12282" width="46.77734375" customWidth="1"/>
    <col min="12283" max="12319" width="9.109375" customWidth="1"/>
    <col min="12535" max="12535" width="4.77734375" customWidth="1"/>
    <col min="12536" max="12536" width="16.88671875" bestFit="1" customWidth="1"/>
    <col min="12537" max="12537" width="127.5546875" customWidth="1"/>
    <col min="12538" max="12538" width="46.77734375" customWidth="1"/>
    <col min="12539" max="12575" width="9.109375" customWidth="1"/>
    <col min="12791" max="12791" width="4.77734375" customWidth="1"/>
    <col min="12792" max="12792" width="16.88671875" bestFit="1" customWidth="1"/>
    <col min="12793" max="12793" width="127.5546875" customWidth="1"/>
    <col min="12794" max="12794" width="46.77734375" customWidth="1"/>
    <col min="12795" max="12831" width="9.109375" customWidth="1"/>
    <col min="13047" max="13047" width="4.77734375" customWidth="1"/>
    <col min="13048" max="13048" width="16.88671875" bestFit="1" customWidth="1"/>
    <col min="13049" max="13049" width="127.5546875" customWidth="1"/>
    <col min="13050" max="13050" width="46.77734375" customWidth="1"/>
    <col min="13051" max="13087" width="9.109375" customWidth="1"/>
    <col min="13303" max="13303" width="4.77734375" customWidth="1"/>
    <col min="13304" max="13304" width="16.88671875" bestFit="1" customWidth="1"/>
    <col min="13305" max="13305" width="127.5546875" customWidth="1"/>
    <col min="13306" max="13306" width="46.77734375" customWidth="1"/>
    <col min="13307" max="13343" width="9.109375" customWidth="1"/>
    <col min="13559" max="13559" width="4.77734375" customWidth="1"/>
    <col min="13560" max="13560" width="16.88671875" bestFit="1" customWidth="1"/>
    <col min="13561" max="13561" width="127.5546875" customWidth="1"/>
    <col min="13562" max="13562" width="46.77734375" customWidth="1"/>
    <col min="13563" max="13599" width="9.109375" customWidth="1"/>
    <col min="13815" max="13815" width="4.77734375" customWidth="1"/>
    <col min="13816" max="13816" width="16.88671875" bestFit="1" customWidth="1"/>
    <col min="13817" max="13817" width="127.5546875" customWidth="1"/>
    <col min="13818" max="13818" width="46.77734375" customWidth="1"/>
    <col min="13819" max="13855" width="9.109375" customWidth="1"/>
    <col min="14071" max="14071" width="4.77734375" customWidth="1"/>
    <col min="14072" max="14072" width="16.88671875" bestFit="1" customWidth="1"/>
    <col min="14073" max="14073" width="127.5546875" customWidth="1"/>
    <col min="14074" max="14074" width="46.77734375" customWidth="1"/>
    <col min="14075" max="14111" width="9.109375" customWidth="1"/>
    <col min="14327" max="14327" width="4.77734375" customWidth="1"/>
    <col min="14328" max="14328" width="16.88671875" bestFit="1" customWidth="1"/>
    <col min="14329" max="14329" width="127.5546875" customWidth="1"/>
    <col min="14330" max="14330" width="46.77734375" customWidth="1"/>
    <col min="14331" max="14367" width="9.109375" customWidth="1"/>
    <col min="14583" max="14583" width="4.77734375" customWidth="1"/>
    <col min="14584" max="14584" width="16.88671875" bestFit="1" customWidth="1"/>
    <col min="14585" max="14585" width="127.5546875" customWidth="1"/>
    <col min="14586" max="14586" width="46.77734375" customWidth="1"/>
    <col min="14587" max="14623" width="9.109375" customWidth="1"/>
    <col min="14839" max="14839" width="4.77734375" customWidth="1"/>
    <col min="14840" max="14840" width="16.88671875" bestFit="1" customWidth="1"/>
    <col min="14841" max="14841" width="127.5546875" customWidth="1"/>
    <col min="14842" max="14842" width="46.77734375" customWidth="1"/>
    <col min="14843" max="14879" width="9.109375" customWidth="1"/>
    <col min="15095" max="15095" width="4.77734375" customWidth="1"/>
    <col min="15096" max="15096" width="16.88671875" bestFit="1" customWidth="1"/>
    <col min="15097" max="15097" width="127.5546875" customWidth="1"/>
    <col min="15098" max="15098" width="46.77734375" customWidth="1"/>
    <col min="15099" max="15135" width="9.109375" customWidth="1"/>
    <col min="15351" max="15351" width="4.77734375" customWidth="1"/>
    <col min="15352" max="15352" width="16.88671875" bestFit="1" customWidth="1"/>
    <col min="15353" max="15353" width="127.5546875" customWidth="1"/>
    <col min="15354" max="15354" width="46.77734375" customWidth="1"/>
    <col min="15355" max="15391" width="9.109375" customWidth="1"/>
    <col min="15607" max="15607" width="4.77734375" customWidth="1"/>
    <col min="15608" max="15608" width="16.88671875" bestFit="1" customWidth="1"/>
    <col min="15609" max="15609" width="127.5546875" customWidth="1"/>
    <col min="15610" max="15610" width="46.77734375" customWidth="1"/>
    <col min="15611" max="15647" width="9.109375" customWidth="1"/>
    <col min="15863" max="15863" width="4.77734375" customWidth="1"/>
    <col min="15864" max="15864" width="16.88671875" bestFit="1" customWidth="1"/>
    <col min="15865" max="15865" width="127.5546875" customWidth="1"/>
    <col min="15866" max="15866" width="46.77734375" customWidth="1"/>
    <col min="15867" max="15903" width="9.109375" customWidth="1"/>
    <col min="16119" max="16119" width="4.77734375" customWidth="1"/>
    <col min="16120" max="16120" width="16.88671875" bestFit="1" customWidth="1"/>
    <col min="16121" max="16121" width="127.5546875" customWidth="1"/>
    <col min="16122" max="16122" width="46.77734375" customWidth="1"/>
    <col min="16123" max="16159" width="9.109375" customWidth="1"/>
  </cols>
  <sheetData>
    <row r="1" spans="1:31" ht="31.2" x14ac:dyDescent="0.6">
      <c r="A1" s="459" t="s">
        <v>37</v>
      </c>
      <c r="B1" s="460"/>
      <c r="C1" s="460"/>
    </row>
    <row r="2" spans="1:31" ht="31.2" x14ac:dyDescent="0.6">
      <c r="A2" s="38" t="s">
        <v>24</v>
      </c>
      <c r="B2" s="39"/>
      <c r="C2" s="39"/>
    </row>
    <row r="3" spans="1:31" x14ac:dyDescent="0.3">
      <c r="A3" s="21"/>
    </row>
    <row r="4" spans="1:31" s="46" customFormat="1" ht="18" x14ac:dyDescent="0.3">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 x14ac:dyDescent="0.3">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 customHeight="1" x14ac:dyDescent="0.3">
      <c r="A6" s="52" t="s">
        <v>40</v>
      </c>
      <c r="B6" s="52"/>
      <c r="C6" s="53"/>
    </row>
    <row r="7" spans="1:31" ht="57.6" x14ac:dyDescent="0.3">
      <c r="A7" s="54"/>
      <c r="B7" s="55" t="s">
        <v>41</v>
      </c>
      <c r="C7" s="56" t="s">
        <v>42</v>
      </c>
    </row>
    <row r="8" spans="1:31" ht="14.4" customHeight="1" x14ac:dyDescent="0.3">
      <c r="A8" s="52" t="s">
        <v>43</v>
      </c>
      <c r="B8" s="52"/>
      <c r="C8" s="53"/>
    </row>
    <row r="9" spans="1:31" ht="23.25" customHeight="1" x14ac:dyDescent="0.3">
      <c r="A9" s="57"/>
      <c r="B9" s="55" t="s">
        <v>44</v>
      </c>
      <c r="C9" s="58" t="s">
        <v>1165</v>
      </c>
    </row>
    <row r="10" spans="1:31" ht="14.4" customHeight="1" x14ac:dyDescent="0.3">
      <c r="A10" s="52" t="s">
        <v>45</v>
      </c>
      <c r="B10" s="52"/>
      <c r="C10" s="53"/>
    </row>
    <row r="11" spans="1:31" ht="23.25" customHeight="1" x14ac:dyDescent="0.3">
      <c r="A11" s="57"/>
      <c r="B11" s="55" t="s">
        <v>46</v>
      </c>
      <c r="C11" s="58" t="s">
        <v>47</v>
      </c>
    </row>
    <row r="12" spans="1:31" ht="14.4" customHeight="1" x14ac:dyDescent="0.3">
      <c r="A12" s="52" t="s">
        <v>48</v>
      </c>
      <c r="B12" s="52"/>
      <c r="C12" s="53"/>
    </row>
    <row r="13" spans="1:31" x14ac:dyDescent="0.3">
      <c r="A13" s="54"/>
      <c r="B13" s="55" t="s">
        <v>49</v>
      </c>
      <c r="C13" s="56" t="s">
        <v>50</v>
      </c>
    </row>
    <row r="14" spans="1:31" ht="14.4" customHeight="1" x14ac:dyDescent="0.3">
      <c r="A14" s="52" t="s">
        <v>51</v>
      </c>
      <c r="B14" s="52"/>
      <c r="C14" s="53"/>
    </row>
    <row r="15" spans="1:31" ht="38.25" customHeight="1" x14ac:dyDescent="0.3">
      <c r="A15" s="54"/>
      <c r="B15" s="55" t="s">
        <v>52</v>
      </c>
      <c r="C15" s="58" t="s">
        <v>53</v>
      </c>
    </row>
    <row r="16" spans="1:31" ht="14.4" customHeight="1" x14ac:dyDescent="0.3">
      <c r="A16" s="52" t="s">
        <v>54</v>
      </c>
      <c r="B16" s="52"/>
      <c r="C16" s="53"/>
    </row>
    <row r="17" spans="1:31" ht="26.25" customHeight="1" x14ac:dyDescent="0.3">
      <c r="A17" s="54"/>
      <c r="B17" s="55" t="s">
        <v>55</v>
      </c>
      <c r="C17" s="58" t="s">
        <v>56</v>
      </c>
    </row>
    <row r="18" spans="1:31" ht="14.4" customHeight="1" x14ac:dyDescent="0.3">
      <c r="A18" s="52" t="s">
        <v>57</v>
      </c>
      <c r="B18" s="52"/>
      <c r="C18" s="53"/>
    </row>
    <row r="19" spans="1:31" ht="40.5" customHeight="1" x14ac:dyDescent="0.3">
      <c r="A19" s="54"/>
      <c r="B19" s="55" t="s">
        <v>58</v>
      </c>
      <c r="C19" s="56" t="s">
        <v>59</v>
      </c>
      <c r="D19" s="59"/>
    </row>
    <row r="20" spans="1:31" s="51" customFormat="1" ht="18" x14ac:dyDescent="0.3">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 customHeight="1" x14ac:dyDescent="0.3">
      <c r="A21" s="52" t="s">
        <v>61</v>
      </c>
      <c r="B21" s="52"/>
      <c r="C21" s="53"/>
    </row>
    <row r="22" spans="1:31" ht="42.6" customHeight="1" x14ac:dyDescent="0.3">
      <c r="A22" s="57"/>
      <c r="B22" s="55" t="s">
        <v>62</v>
      </c>
      <c r="C22" s="56" t="s">
        <v>63</v>
      </c>
    </row>
    <row r="23" spans="1:31" ht="14.4" customHeight="1" x14ac:dyDescent="0.3">
      <c r="A23" s="52" t="s">
        <v>64</v>
      </c>
      <c r="B23" s="52"/>
      <c r="C23" s="53"/>
      <c r="D23" s="59"/>
    </row>
    <row r="24" spans="1:31" x14ac:dyDescent="0.3">
      <c r="A24" s="54"/>
      <c r="B24" s="55" t="s">
        <v>65</v>
      </c>
      <c r="C24" s="58" t="s">
        <v>1326</v>
      </c>
      <c r="D24" s="59"/>
    </row>
    <row r="25" spans="1:31" ht="14.4" customHeight="1" x14ac:dyDescent="0.3">
      <c r="A25" s="183" t="s">
        <v>1171</v>
      </c>
      <c r="B25" s="52"/>
      <c r="C25" s="53"/>
      <c r="D25" s="59"/>
    </row>
    <row r="26" spans="1:31" ht="38.25" customHeight="1" x14ac:dyDescent="0.3">
      <c r="A26" s="54"/>
      <c r="B26" s="55" t="s">
        <v>66</v>
      </c>
      <c r="C26" s="58" t="s">
        <v>67</v>
      </c>
      <c r="D26" s="59"/>
    </row>
    <row r="27" spans="1:31" ht="14.4" customHeight="1" x14ac:dyDescent="0.3">
      <c r="A27" s="52" t="s">
        <v>68</v>
      </c>
      <c r="B27" s="52"/>
      <c r="C27" s="53"/>
    </row>
    <row r="28" spans="1:31" ht="34.5" customHeight="1" x14ac:dyDescent="0.3">
      <c r="A28" s="54"/>
      <c r="B28" s="55" t="s">
        <v>69</v>
      </c>
      <c r="C28" s="58" t="s">
        <v>70</v>
      </c>
    </row>
    <row r="29" spans="1:31" x14ac:dyDescent="0.3">
      <c r="A29" s="183" t="s">
        <v>1168</v>
      </c>
      <c r="B29" s="183"/>
      <c r="C29" s="184"/>
    </row>
    <row r="30" spans="1:31" ht="57.6" x14ac:dyDescent="0.3">
      <c r="A30" s="185"/>
      <c r="B30" s="186" t="s">
        <v>1166</v>
      </c>
      <c r="C30" s="58" t="s">
        <v>1327</v>
      </c>
    </row>
    <row r="31" spans="1:31" x14ac:dyDescent="0.3">
      <c r="A31" s="183" t="s">
        <v>1167</v>
      </c>
      <c r="B31" s="183"/>
      <c r="C31" s="184"/>
    </row>
    <row r="32" spans="1:31" ht="28.8" x14ac:dyDescent="0.3">
      <c r="A32" s="185"/>
      <c r="B32" s="186" t="s">
        <v>1169</v>
      </c>
      <c r="C32" s="58" t="s">
        <v>1170</v>
      </c>
    </row>
    <row r="33" spans="1:3" x14ac:dyDescent="0.3">
      <c r="A33" s="183" t="s">
        <v>1172</v>
      </c>
      <c r="B33" s="183"/>
      <c r="C33" s="184"/>
    </row>
    <row r="34" spans="1:3" x14ac:dyDescent="0.3">
      <c r="A34" s="185"/>
      <c r="B34" s="186" t="s">
        <v>1176</v>
      </c>
      <c r="C34" s="58" t="s">
        <v>1175</v>
      </c>
    </row>
    <row r="38" spans="1:3" x14ac:dyDescent="0.3">
      <c r="C38" s="187"/>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pageSetUpPr fitToPage="1"/>
  </sheetPr>
  <dimension ref="A1:T90"/>
  <sheetViews>
    <sheetView topLeftCell="B37" zoomScale="80" zoomScaleNormal="80" workbookViewId="0">
      <selection activeCell="D16" sqref="D16"/>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21"/>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10"/>
      <c r="F5" s="10" t="s">
        <v>23</v>
      </c>
      <c r="G5" s="10"/>
      <c r="I5" s="10"/>
      <c r="J5" s="8"/>
    </row>
    <row r="6" spans="1:14" x14ac:dyDescent="0.3">
      <c r="B6" s="6"/>
      <c r="C6" s="7"/>
      <c r="D6" s="7"/>
      <c r="E6" s="11"/>
      <c r="F6" s="11"/>
      <c r="G6" s="11"/>
      <c r="I6" s="11"/>
      <c r="J6" s="8"/>
    </row>
    <row r="7" spans="1:14" ht="25.8" x14ac:dyDescent="0.3">
      <c r="B7" s="6"/>
      <c r="C7" s="7"/>
      <c r="D7" s="7"/>
      <c r="E7" s="12"/>
      <c r="F7" s="12" t="s">
        <v>24</v>
      </c>
      <c r="G7" s="12"/>
      <c r="I7" s="12"/>
      <c r="J7" s="8"/>
    </row>
    <row r="8" spans="1:14" ht="25.8" x14ac:dyDescent="0.3">
      <c r="B8" s="6"/>
      <c r="C8" s="7"/>
      <c r="D8" s="7"/>
      <c r="E8" s="7"/>
      <c r="F8" s="12"/>
      <c r="G8" s="12"/>
      <c r="H8" s="12"/>
      <c r="I8" s="12"/>
      <c r="J8" s="8"/>
    </row>
    <row r="9" spans="1:14" x14ac:dyDescent="0.3">
      <c r="B9" s="6"/>
      <c r="C9" s="23" t="s">
        <v>1177</v>
      </c>
      <c r="D9" s="24"/>
      <c r="E9" s="24"/>
      <c r="F9" s="24"/>
      <c r="G9" s="24"/>
      <c r="H9" s="24"/>
      <c r="I9" s="7"/>
      <c r="J9" s="8"/>
      <c r="M9" s="22"/>
      <c r="N9" s="7"/>
    </row>
    <row r="10" spans="1:14" x14ac:dyDescent="0.3">
      <c r="B10" s="6"/>
      <c r="C10" s="23" t="s">
        <v>1178</v>
      </c>
      <c r="D10" s="29"/>
      <c r="E10" s="29"/>
      <c r="F10" s="24"/>
      <c r="G10" s="24"/>
      <c r="H10" s="24"/>
      <c r="I10" s="7"/>
      <c r="J10" s="8"/>
      <c r="M10" s="22"/>
      <c r="N10" s="7"/>
    </row>
    <row r="11" spans="1:14" x14ac:dyDescent="0.3">
      <c r="B11" s="6"/>
      <c r="C11" s="23" t="s">
        <v>1179</v>
      </c>
      <c r="D11" s="24"/>
      <c r="E11" s="24"/>
      <c r="F11" s="24"/>
      <c r="G11" s="24"/>
      <c r="H11" s="24"/>
      <c r="I11" s="7"/>
      <c r="J11" s="8"/>
      <c r="M11" s="22"/>
      <c r="N11" s="22"/>
    </row>
    <row r="12" spans="1:14" x14ac:dyDescent="0.3">
      <c r="B12" s="6"/>
      <c r="C12" s="23"/>
      <c r="D12" s="23" t="s">
        <v>1180</v>
      </c>
      <c r="E12" s="24"/>
      <c r="F12" s="24"/>
      <c r="G12" s="24"/>
      <c r="H12" s="24"/>
      <c r="I12" s="7"/>
      <c r="J12" s="8"/>
      <c r="M12" s="22"/>
      <c r="N12" s="22"/>
    </row>
    <row r="13" spans="1:14" x14ac:dyDescent="0.3">
      <c r="B13" s="6"/>
      <c r="C13" s="23"/>
      <c r="D13" s="23" t="s">
        <v>1181</v>
      </c>
      <c r="E13" s="24"/>
      <c r="F13" s="24"/>
      <c r="G13" s="24"/>
      <c r="H13" s="24"/>
      <c r="I13" s="7"/>
      <c r="J13" s="8"/>
      <c r="M13" s="22"/>
      <c r="N13" s="23"/>
    </row>
    <row r="14" spans="1:14" x14ac:dyDescent="0.3">
      <c r="B14" s="6"/>
      <c r="C14" s="23"/>
      <c r="D14" s="23" t="s">
        <v>25</v>
      </c>
      <c r="E14" s="24"/>
      <c r="F14" s="24"/>
      <c r="G14" s="24"/>
      <c r="H14" s="24"/>
      <c r="I14" s="7"/>
      <c r="J14" s="8"/>
      <c r="M14" s="22"/>
      <c r="N14" s="23"/>
    </row>
    <row r="15" spans="1:14" s="2" customFormat="1" x14ac:dyDescent="0.3">
      <c r="B15" s="6"/>
      <c r="C15" s="23"/>
      <c r="D15" s="23" t="s">
        <v>26</v>
      </c>
      <c r="E15" s="24"/>
      <c r="F15" s="24"/>
      <c r="G15" s="24"/>
      <c r="H15" s="24"/>
      <c r="I15" s="24"/>
      <c r="J15" s="25"/>
      <c r="M15" s="22"/>
      <c r="N15" s="23"/>
    </row>
    <row r="16" spans="1:14" s="2" customFormat="1" x14ac:dyDescent="0.3">
      <c r="B16" s="26"/>
      <c r="C16" s="23"/>
      <c r="D16" s="23" t="s">
        <v>27</v>
      </c>
      <c r="E16" s="24"/>
      <c r="F16" s="23"/>
      <c r="G16" s="23"/>
      <c r="H16" s="23"/>
      <c r="I16" s="22"/>
      <c r="J16" s="27"/>
      <c r="M16" s="22"/>
      <c r="N16" s="22"/>
    </row>
    <row r="17" spans="2:14" s="2" customFormat="1" x14ac:dyDescent="0.3">
      <c r="B17" s="6"/>
      <c r="C17" s="23" t="s">
        <v>1182</v>
      </c>
      <c r="D17" s="23"/>
      <c r="E17" s="23"/>
      <c r="F17" s="28"/>
      <c r="G17" s="28"/>
      <c r="H17" s="28"/>
      <c r="I17" s="28"/>
      <c r="J17" s="8"/>
      <c r="M17" s="22"/>
      <c r="N17" s="23"/>
    </row>
    <row r="18" spans="2:14" s="2" customFormat="1" x14ac:dyDescent="0.3">
      <c r="B18" s="6"/>
      <c r="C18" s="29" t="s">
        <v>1183</v>
      </c>
      <c r="D18" s="29"/>
      <c r="E18" s="24"/>
      <c r="F18" s="28"/>
      <c r="G18" s="28"/>
      <c r="H18" s="28"/>
      <c r="I18" s="28"/>
      <c r="J18" s="8"/>
      <c r="M18" s="22"/>
      <c r="N18" s="23"/>
    </row>
    <row r="19" spans="2:14" s="2" customFormat="1" x14ac:dyDescent="0.3">
      <c r="B19" s="6"/>
      <c r="C19" s="23" t="s">
        <v>1184</v>
      </c>
      <c r="D19" s="23"/>
      <c r="E19" s="24"/>
      <c r="F19" s="28"/>
      <c r="G19" s="28"/>
      <c r="H19" s="28"/>
      <c r="I19" s="28"/>
      <c r="J19" s="8"/>
      <c r="M19" s="22"/>
      <c r="N19" s="23"/>
    </row>
    <row r="20" spans="2:14" s="29" customFormat="1" x14ac:dyDescent="0.3">
      <c r="B20" s="30"/>
      <c r="C20" s="23"/>
      <c r="D20" s="23" t="s">
        <v>28</v>
      </c>
      <c r="E20" s="24"/>
      <c r="F20" s="31"/>
      <c r="G20" s="31"/>
      <c r="H20" s="31"/>
      <c r="I20" s="31"/>
      <c r="J20" s="25"/>
      <c r="M20" s="23"/>
      <c r="N20" s="7"/>
    </row>
    <row r="21" spans="2:14" s="2" customFormat="1" x14ac:dyDescent="0.3">
      <c r="B21" s="6"/>
      <c r="C21" s="23"/>
      <c r="D21" s="23" t="s">
        <v>29</v>
      </c>
      <c r="E21" s="24"/>
      <c r="F21" s="31"/>
      <c r="G21" s="31"/>
      <c r="H21" s="31"/>
      <c r="I21" s="14"/>
      <c r="J21" s="8"/>
      <c r="M21" s="22"/>
      <c r="N21" s="22"/>
    </row>
    <row r="22" spans="2:14" s="2" customFormat="1" x14ac:dyDescent="0.3">
      <c r="B22" s="6"/>
      <c r="C22" s="23" t="s">
        <v>1185</v>
      </c>
      <c r="D22" s="24"/>
      <c r="E22" s="24"/>
      <c r="F22" s="31"/>
      <c r="G22" s="31"/>
      <c r="H22" s="31"/>
      <c r="I22" s="14"/>
      <c r="J22" s="8"/>
      <c r="M22" s="23"/>
      <c r="N22" s="22"/>
    </row>
    <row r="23" spans="2:14" s="2" customFormat="1" x14ac:dyDescent="0.3">
      <c r="B23" s="6"/>
      <c r="C23" s="23"/>
      <c r="D23" s="23" t="s">
        <v>30</v>
      </c>
      <c r="E23" s="23"/>
      <c r="F23" s="31"/>
      <c r="G23" s="31"/>
      <c r="H23" s="31"/>
      <c r="I23" s="14"/>
      <c r="J23" s="8"/>
    </row>
    <row r="24" spans="2:14" s="2" customFormat="1" x14ac:dyDescent="0.3">
      <c r="B24" s="6"/>
      <c r="C24" s="23" t="s">
        <v>1186</v>
      </c>
      <c r="D24" s="23"/>
      <c r="E24" s="23"/>
      <c r="F24" s="31"/>
      <c r="G24" s="31"/>
      <c r="H24" s="31"/>
      <c r="I24" s="14"/>
      <c r="J24" s="8"/>
    </row>
    <row r="25" spans="2:14" s="2" customFormat="1" ht="15" customHeight="1" x14ac:dyDescent="0.3">
      <c r="B25" s="6"/>
      <c r="C25" s="461" t="s">
        <v>1188</v>
      </c>
      <c r="D25" s="461"/>
      <c r="E25" s="461"/>
      <c r="F25" s="461"/>
      <c r="G25" s="461"/>
      <c r="H25" s="461"/>
      <c r="I25" s="14"/>
      <c r="J25" s="8"/>
    </row>
    <row r="26" spans="2:14" s="2" customFormat="1" x14ac:dyDescent="0.3">
      <c r="B26" s="6"/>
      <c r="C26" s="461"/>
      <c r="D26" s="461"/>
      <c r="E26" s="461"/>
      <c r="F26" s="461"/>
      <c r="G26" s="461"/>
      <c r="H26" s="461"/>
      <c r="I26" s="14"/>
      <c r="J26" s="8"/>
    </row>
    <row r="27" spans="2:14" s="2" customFormat="1" x14ac:dyDescent="0.3">
      <c r="B27" s="6"/>
      <c r="C27" s="461" t="s">
        <v>1187</v>
      </c>
      <c r="D27" s="461"/>
      <c r="E27" s="461"/>
      <c r="F27" s="461"/>
      <c r="G27" s="461"/>
      <c r="H27" s="461"/>
      <c r="I27" s="14"/>
      <c r="J27" s="8"/>
    </row>
    <row r="28" spans="2:14" s="2" customFormat="1" x14ac:dyDescent="0.3">
      <c r="B28" s="6"/>
      <c r="C28" s="461"/>
      <c r="D28" s="461"/>
      <c r="E28" s="461"/>
      <c r="F28" s="461"/>
      <c r="G28" s="461"/>
      <c r="H28" s="461"/>
      <c r="I28" s="14"/>
      <c r="J28" s="8"/>
    </row>
    <row r="29" spans="2:14" s="2" customFormat="1" x14ac:dyDescent="0.3">
      <c r="B29" s="6"/>
      <c r="C29" s="461" t="s">
        <v>1189</v>
      </c>
      <c r="D29" s="461"/>
      <c r="E29" s="461"/>
      <c r="F29" s="461"/>
      <c r="G29" s="461"/>
      <c r="H29" s="461"/>
      <c r="I29" s="14"/>
      <c r="J29" s="8"/>
    </row>
    <row r="30" spans="2:14" s="2" customFormat="1" x14ac:dyDescent="0.3">
      <c r="B30" s="6"/>
      <c r="C30" s="461"/>
      <c r="D30" s="461"/>
      <c r="E30" s="461"/>
      <c r="F30" s="461"/>
      <c r="G30" s="461"/>
      <c r="H30" s="461"/>
      <c r="I30" s="14"/>
      <c r="J30" s="8"/>
    </row>
    <row r="31" spans="2:14" s="2" customFormat="1" x14ac:dyDescent="0.3">
      <c r="B31" s="6"/>
      <c r="C31" s="23" t="s">
        <v>1193</v>
      </c>
      <c r="D31" s="23"/>
      <c r="E31" s="23"/>
      <c r="F31" s="31"/>
      <c r="G31" s="31"/>
      <c r="H31" s="31"/>
      <c r="I31" s="14"/>
      <c r="J31" s="8"/>
    </row>
    <row r="32" spans="2:14" s="2" customFormat="1" x14ac:dyDescent="0.3">
      <c r="B32" s="6"/>
      <c r="C32" s="23"/>
      <c r="D32" s="23" t="s">
        <v>1190</v>
      </c>
      <c r="E32" s="23"/>
      <c r="F32" s="31"/>
      <c r="G32" s="31"/>
      <c r="H32" s="31"/>
      <c r="I32" s="14"/>
      <c r="J32" s="8"/>
    </row>
    <row r="33" spans="2:20" s="2" customFormat="1" x14ac:dyDescent="0.3">
      <c r="B33" s="6"/>
      <c r="C33" s="23"/>
      <c r="D33" s="23" t="s">
        <v>1191</v>
      </c>
      <c r="E33" s="23"/>
      <c r="F33" s="31"/>
      <c r="G33" s="31"/>
      <c r="H33" s="31"/>
      <c r="I33" s="14"/>
      <c r="J33" s="8"/>
    </row>
    <row r="34" spans="2:20" s="2" customFormat="1" x14ac:dyDescent="0.3">
      <c r="B34" s="6"/>
      <c r="C34" s="23"/>
      <c r="D34" s="23" t="s">
        <v>1192</v>
      </c>
      <c r="E34" s="23"/>
      <c r="F34" s="31"/>
      <c r="G34" s="31"/>
      <c r="H34" s="31"/>
      <c r="I34" s="14"/>
      <c r="J34" s="8"/>
    </row>
    <row r="35" spans="2:20" s="2" customFormat="1" x14ac:dyDescent="0.3">
      <c r="B35" s="6"/>
      <c r="C35" s="23"/>
      <c r="D35" s="22"/>
      <c r="E35" s="22"/>
      <c r="F35" s="14"/>
      <c r="G35" s="14"/>
      <c r="H35" s="14"/>
      <c r="I35" s="14"/>
      <c r="J35" s="8"/>
    </row>
    <row r="36" spans="2:20" s="2" customFormat="1" x14ac:dyDescent="0.3">
      <c r="B36" s="6"/>
      <c r="C36" s="23"/>
      <c r="D36" s="22"/>
      <c r="E36" s="22"/>
      <c r="F36" s="14"/>
      <c r="G36" s="14"/>
      <c r="H36" s="14"/>
      <c r="I36" s="14"/>
      <c r="J36" s="8"/>
    </row>
    <row r="37" spans="2:20" s="2" customFormat="1" x14ac:dyDescent="0.3">
      <c r="B37" s="6"/>
      <c r="C37" s="23"/>
      <c r="D37" s="22"/>
      <c r="E37" s="22"/>
      <c r="F37" s="14"/>
      <c r="G37" s="14"/>
      <c r="H37" s="14"/>
      <c r="I37" s="14"/>
      <c r="J37" s="8"/>
    </row>
    <row r="38" spans="2:20" s="2" customFormat="1" x14ac:dyDescent="0.3">
      <c r="B38" s="6"/>
      <c r="C38" s="23"/>
      <c r="D38" s="22"/>
      <c r="E38" s="22"/>
      <c r="F38" s="14"/>
      <c r="G38" s="14"/>
      <c r="H38" s="14"/>
      <c r="I38" s="14"/>
      <c r="J38" s="8"/>
    </row>
    <row r="39" spans="2:20" s="2" customFormat="1" ht="15" thickBot="1" x14ac:dyDescent="0.35">
      <c r="B39" s="18"/>
      <c r="C39" s="32"/>
      <c r="D39" s="33"/>
      <c r="E39" s="19"/>
      <c r="F39" s="19"/>
      <c r="G39" s="19"/>
      <c r="H39" s="19"/>
      <c r="I39" s="19"/>
      <c r="J39" s="20"/>
    </row>
    <row r="40" spans="2:20" ht="15" thickBot="1" x14ac:dyDescent="0.35"/>
    <row r="41" spans="2:20" x14ac:dyDescent="0.3">
      <c r="B41" s="3"/>
      <c r="C41" s="4"/>
      <c r="D41" s="4"/>
      <c r="E41" s="4"/>
      <c r="F41" s="4"/>
      <c r="G41" s="4"/>
      <c r="H41" s="4"/>
      <c r="I41" s="4"/>
      <c r="J41" s="5"/>
      <c r="S41" s="2"/>
      <c r="T41" s="2"/>
    </row>
    <row r="42" spans="2:20" x14ac:dyDescent="0.3">
      <c r="B42" s="6"/>
      <c r="C42" s="7"/>
      <c r="D42" s="7"/>
      <c r="E42" s="7"/>
      <c r="F42" s="7"/>
      <c r="G42" s="7"/>
      <c r="H42" s="7"/>
      <c r="I42" s="7"/>
      <c r="J42" s="8"/>
      <c r="S42" s="2"/>
      <c r="T42" s="2"/>
    </row>
    <row r="43" spans="2:20" x14ac:dyDescent="0.3">
      <c r="B43" s="6"/>
      <c r="C43" s="7"/>
      <c r="D43" s="7"/>
      <c r="E43" s="7"/>
      <c r="F43" s="7"/>
      <c r="G43" s="7"/>
      <c r="H43" s="7"/>
      <c r="I43" s="7"/>
      <c r="J43" s="8"/>
      <c r="S43" s="2"/>
      <c r="T43" s="2"/>
    </row>
    <row r="44" spans="2:20" x14ac:dyDescent="0.3">
      <c r="B44" s="6"/>
      <c r="C44" s="7"/>
      <c r="D44" s="7"/>
      <c r="E44" s="7"/>
      <c r="F44" s="7"/>
      <c r="G44" s="7"/>
      <c r="H44" s="7"/>
      <c r="I44" s="7"/>
      <c r="J44" s="8"/>
      <c r="S44" s="2"/>
      <c r="T44" s="2"/>
    </row>
    <row r="45" spans="2:20" x14ac:dyDescent="0.3">
      <c r="B45" s="6"/>
      <c r="C45" s="34" t="s">
        <v>31</v>
      </c>
      <c r="D45" s="7"/>
      <c r="E45" s="7"/>
      <c r="F45" s="35"/>
      <c r="G45" s="7"/>
      <c r="H45" s="7"/>
      <c r="I45" s="7"/>
      <c r="J45" s="8"/>
      <c r="S45" s="2"/>
      <c r="T45" s="2"/>
    </row>
    <row r="46" spans="2:20" x14ac:dyDescent="0.3">
      <c r="B46" s="6"/>
      <c r="C46" s="7"/>
      <c r="D46" s="7"/>
      <c r="E46" s="7"/>
      <c r="F46" s="22"/>
      <c r="G46" s="7"/>
      <c r="H46" s="7"/>
      <c r="I46" s="7"/>
      <c r="J46" s="8"/>
      <c r="S46" s="2"/>
      <c r="T46" s="2"/>
    </row>
    <row r="47" spans="2:20" x14ac:dyDescent="0.3">
      <c r="B47" s="6"/>
      <c r="C47" s="7" t="s">
        <v>32</v>
      </c>
      <c r="D47" s="7"/>
      <c r="E47" s="7"/>
      <c r="F47" s="11"/>
      <c r="G47" s="7" t="s">
        <v>33</v>
      </c>
      <c r="H47" s="11"/>
      <c r="I47" s="11"/>
      <c r="J47" s="8"/>
      <c r="S47" s="2"/>
      <c r="T47" s="2"/>
    </row>
    <row r="48" spans="2:20" x14ac:dyDescent="0.3">
      <c r="B48" s="6"/>
      <c r="C48" s="7" t="s">
        <v>34</v>
      </c>
      <c r="D48" s="7"/>
      <c r="E48" s="7"/>
      <c r="F48" s="11"/>
      <c r="G48" s="7" t="s">
        <v>35</v>
      </c>
      <c r="H48" s="11"/>
      <c r="I48" s="11"/>
      <c r="J48" s="8"/>
      <c r="S48" s="2"/>
      <c r="T48" s="2"/>
    </row>
    <row r="49" spans="2:20" x14ac:dyDescent="0.3">
      <c r="B49" s="6"/>
      <c r="C49" s="7">
        <v>3</v>
      </c>
      <c r="D49" s="7"/>
      <c r="E49" s="7"/>
      <c r="F49" s="11"/>
      <c r="G49" s="7" t="s">
        <v>36</v>
      </c>
      <c r="H49" s="11"/>
      <c r="I49" s="11"/>
      <c r="J49" s="8"/>
      <c r="S49" s="2"/>
      <c r="T49" s="2"/>
    </row>
    <row r="50" spans="2:20" ht="25.8" x14ac:dyDescent="0.3">
      <c r="B50" s="6"/>
      <c r="C50" s="7"/>
      <c r="D50" s="7"/>
      <c r="E50" s="7"/>
      <c r="F50" s="12"/>
      <c r="G50" s="12"/>
      <c r="H50" s="12"/>
      <c r="I50" s="12"/>
      <c r="J50" s="8"/>
      <c r="S50" s="2"/>
      <c r="T50" s="2"/>
    </row>
    <row r="51" spans="2:20" x14ac:dyDescent="0.3">
      <c r="B51" s="6"/>
      <c r="C51" s="22"/>
      <c r="D51" s="7"/>
      <c r="E51" s="7"/>
      <c r="F51" s="7"/>
      <c r="G51" s="7"/>
      <c r="H51" s="7"/>
      <c r="I51" s="7"/>
      <c r="J51" s="8"/>
      <c r="S51" s="2"/>
      <c r="T51" s="2"/>
    </row>
    <row r="52" spans="2:20" x14ac:dyDescent="0.3">
      <c r="B52" s="6"/>
      <c r="C52" s="22"/>
      <c r="D52" s="7"/>
      <c r="E52" s="7"/>
      <c r="F52" s="7"/>
      <c r="G52" s="7"/>
      <c r="H52" s="7"/>
      <c r="I52" s="7"/>
      <c r="J52" s="8"/>
      <c r="S52" s="2"/>
      <c r="T52" s="2"/>
    </row>
    <row r="53" spans="2:20" x14ac:dyDescent="0.3">
      <c r="B53" s="6"/>
      <c r="C53" s="22"/>
      <c r="D53" s="22"/>
      <c r="E53" s="7"/>
      <c r="F53" s="35"/>
      <c r="G53" s="7"/>
      <c r="H53" s="7"/>
      <c r="I53" s="7"/>
      <c r="J53" s="8"/>
      <c r="S53" s="2"/>
      <c r="T53" s="2"/>
    </row>
    <row r="54" spans="2:20" x14ac:dyDescent="0.3">
      <c r="B54" s="6"/>
      <c r="C54" s="22"/>
      <c r="D54" s="22"/>
      <c r="E54" s="7"/>
      <c r="F54" s="7"/>
      <c r="G54" s="7"/>
      <c r="H54" s="7"/>
      <c r="I54" s="7"/>
      <c r="J54" s="8"/>
      <c r="S54" s="2"/>
      <c r="T54" s="2"/>
    </row>
    <row r="55" spans="2:20" x14ac:dyDescent="0.3">
      <c r="B55" s="6"/>
      <c r="C55" s="22"/>
      <c r="D55" s="23"/>
      <c r="E55" s="7"/>
      <c r="F55" s="7"/>
      <c r="G55" s="7"/>
      <c r="H55" s="7"/>
      <c r="I55" s="7"/>
      <c r="J55" s="8"/>
      <c r="S55" s="2"/>
      <c r="T55" s="2"/>
    </row>
    <row r="56" spans="2:20" x14ac:dyDescent="0.3">
      <c r="B56" s="6"/>
      <c r="C56" s="22"/>
      <c r="D56" s="23"/>
      <c r="E56" s="7"/>
      <c r="F56" s="7"/>
      <c r="G56" s="7"/>
      <c r="H56" s="7"/>
      <c r="I56" s="7"/>
      <c r="J56" s="8"/>
      <c r="S56" s="2"/>
      <c r="T56" s="2"/>
    </row>
    <row r="57" spans="2:20" x14ac:dyDescent="0.3">
      <c r="B57" s="6"/>
      <c r="C57" s="22"/>
      <c r="D57" s="23"/>
      <c r="E57" s="24"/>
      <c r="F57" s="24"/>
      <c r="G57" s="24"/>
      <c r="H57" s="24"/>
      <c r="I57" s="24"/>
      <c r="J57" s="25"/>
      <c r="S57" s="2"/>
      <c r="T57" s="2"/>
    </row>
    <row r="58" spans="2:20" x14ac:dyDescent="0.3">
      <c r="B58" s="26"/>
      <c r="C58" s="22"/>
      <c r="D58" s="22"/>
      <c r="E58" s="22"/>
      <c r="F58" s="22"/>
      <c r="G58" s="22"/>
      <c r="H58" s="22"/>
      <c r="I58" s="22"/>
      <c r="J58" s="27"/>
      <c r="S58" s="2"/>
      <c r="T58" s="2"/>
    </row>
    <row r="59" spans="2:20" x14ac:dyDescent="0.3">
      <c r="B59" s="6"/>
      <c r="C59" s="23"/>
      <c r="D59" s="7"/>
      <c r="E59" s="7"/>
      <c r="F59" s="7"/>
      <c r="G59" s="7"/>
      <c r="H59" s="7"/>
      <c r="I59" s="7"/>
      <c r="J59" s="8"/>
      <c r="S59" s="2"/>
      <c r="T59" s="2"/>
    </row>
    <row r="60" spans="2:20" x14ac:dyDescent="0.3">
      <c r="B60" s="6"/>
      <c r="C60" s="22"/>
      <c r="D60" s="23"/>
      <c r="E60" s="24"/>
      <c r="F60" s="28"/>
      <c r="G60" s="28"/>
      <c r="H60" s="28"/>
      <c r="I60" s="28"/>
      <c r="J60" s="8"/>
      <c r="S60" s="2"/>
      <c r="T60" s="2"/>
    </row>
    <row r="61" spans="2:20" x14ac:dyDescent="0.3">
      <c r="B61" s="6"/>
      <c r="C61" s="22"/>
      <c r="D61" s="23"/>
      <c r="E61" s="24"/>
      <c r="F61" s="28"/>
      <c r="G61" s="28"/>
      <c r="H61" s="28"/>
      <c r="I61" s="28"/>
      <c r="J61" s="8"/>
      <c r="S61" s="2"/>
      <c r="T61" s="2"/>
    </row>
    <row r="62" spans="2:20" x14ac:dyDescent="0.3">
      <c r="B62" s="30"/>
      <c r="C62" s="23"/>
      <c r="D62" s="7"/>
      <c r="E62" s="24"/>
      <c r="F62" s="31"/>
      <c r="G62" s="31"/>
      <c r="H62" s="31"/>
      <c r="I62" s="31"/>
      <c r="J62" s="25"/>
      <c r="S62" s="2"/>
      <c r="T62" s="2"/>
    </row>
    <row r="63" spans="2:20" x14ac:dyDescent="0.3">
      <c r="B63" s="30"/>
      <c r="C63" s="23"/>
      <c r="D63" s="7"/>
      <c r="E63" s="24"/>
      <c r="F63" s="31"/>
      <c r="G63" s="31"/>
      <c r="H63" s="31"/>
      <c r="I63" s="31"/>
      <c r="J63" s="25"/>
      <c r="S63" s="2"/>
      <c r="T63" s="2"/>
    </row>
    <row r="64" spans="2:20" x14ac:dyDescent="0.3">
      <c r="B64" s="30"/>
      <c r="C64" s="23"/>
      <c r="D64" s="7"/>
      <c r="E64" s="24"/>
      <c r="F64" s="31"/>
      <c r="G64" s="31"/>
      <c r="H64" s="31"/>
      <c r="I64" s="31"/>
      <c r="J64" s="25"/>
      <c r="S64" s="2"/>
      <c r="T64" s="2"/>
    </row>
    <row r="65" spans="1:20" x14ac:dyDescent="0.3">
      <c r="B65" s="30"/>
      <c r="C65" s="23"/>
      <c r="D65" s="7"/>
      <c r="E65" s="24"/>
      <c r="F65" s="31"/>
      <c r="G65" s="31"/>
      <c r="H65" s="31"/>
      <c r="I65" s="31"/>
      <c r="J65" s="25"/>
      <c r="S65" s="2"/>
      <c r="T65" s="2"/>
    </row>
    <row r="66" spans="1:20" x14ac:dyDescent="0.3">
      <c r="B66" s="30"/>
      <c r="C66" s="23"/>
      <c r="D66" s="7"/>
      <c r="E66" s="24"/>
      <c r="F66" s="31"/>
      <c r="G66" s="31"/>
      <c r="H66" s="31"/>
      <c r="I66" s="31"/>
      <c r="J66" s="25"/>
      <c r="S66" s="2"/>
      <c r="T66" s="2"/>
    </row>
    <row r="67" spans="1:20" x14ac:dyDescent="0.3">
      <c r="B67" s="30"/>
      <c r="C67" s="23"/>
      <c r="D67" s="7"/>
      <c r="E67" s="24"/>
      <c r="F67" s="31"/>
      <c r="G67" s="31"/>
      <c r="H67" s="31"/>
      <c r="I67" s="31"/>
      <c r="J67" s="25"/>
      <c r="S67" s="2"/>
      <c r="T67" s="2"/>
    </row>
    <row r="68" spans="1:20" x14ac:dyDescent="0.3">
      <c r="B68" s="30"/>
      <c r="C68" s="23"/>
      <c r="D68" s="7"/>
      <c r="E68" s="24"/>
      <c r="F68" s="31"/>
      <c r="G68" s="31"/>
      <c r="H68" s="31"/>
      <c r="I68" s="31"/>
      <c r="J68" s="25"/>
      <c r="S68" s="2"/>
      <c r="T68" s="2"/>
    </row>
    <row r="69" spans="1:20" x14ac:dyDescent="0.3">
      <c r="B69" s="6"/>
      <c r="C69" s="22"/>
      <c r="D69" s="22"/>
      <c r="E69" s="7"/>
      <c r="F69" s="14"/>
      <c r="G69" s="14"/>
      <c r="H69" s="14"/>
      <c r="I69" s="14"/>
      <c r="J69" s="8"/>
      <c r="S69" s="2"/>
      <c r="T69" s="2"/>
    </row>
    <row r="70" spans="1:20" ht="15" thickBot="1" x14ac:dyDescent="0.35">
      <c r="B70" s="18"/>
      <c r="C70" s="32"/>
      <c r="D70" s="33"/>
      <c r="E70" s="33"/>
      <c r="F70" s="36"/>
      <c r="G70" s="36"/>
      <c r="H70" s="36"/>
      <c r="I70" s="36"/>
      <c r="J70" s="20"/>
      <c r="S70" s="2"/>
      <c r="T70" s="2"/>
    </row>
    <row r="71" spans="1:20" ht="15" thickBot="1" x14ac:dyDescent="0.35"/>
    <row r="72" spans="1:20" x14ac:dyDescent="0.3">
      <c r="B72" s="249"/>
      <c r="C72" s="250"/>
      <c r="D72" s="250"/>
      <c r="E72" s="250"/>
      <c r="F72" s="250"/>
      <c r="G72" s="250"/>
      <c r="H72" s="250"/>
      <c r="I72" s="250"/>
      <c r="J72" s="251"/>
    </row>
    <row r="73" spans="1:20" ht="18" x14ac:dyDescent="0.35">
      <c r="B73" s="26"/>
      <c r="C73" s="254" t="s">
        <v>1730</v>
      </c>
      <c r="D73" s="22"/>
      <c r="E73" s="22"/>
      <c r="F73" s="22"/>
      <c r="G73" s="22"/>
      <c r="H73" s="22"/>
      <c r="I73" s="22"/>
      <c r="J73" s="27"/>
    </row>
    <row r="74" spans="1:20" s="218" customFormat="1" ht="18" x14ac:dyDescent="0.35">
      <c r="A74" s="2"/>
      <c r="B74" s="26"/>
      <c r="C74" s="463" t="s">
        <v>1731</v>
      </c>
      <c r="D74" s="463"/>
      <c r="E74" s="463"/>
      <c r="F74" s="463"/>
      <c r="G74" s="463"/>
      <c r="H74" s="463"/>
      <c r="I74" s="463"/>
      <c r="J74" s="27"/>
      <c r="K74" s="2"/>
      <c r="L74" s="2"/>
      <c r="M74" s="2"/>
      <c r="N74" s="2"/>
      <c r="O74" s="2"/>
      <c r="P74" s="2"/>
      <c r="Q74" s="2"/>
      <c r="R74" s="2"/>
    </row>
    <row r="75" spans="1:20" x14ac:dyDescent="0.3">
      <c r="B75" s="26"/>
      <c r="C75" s="22"/>
      <c r="D75" s="22"/>
      <c r="E75" s="22"/>
      <c r="F75" s="22"/>
      <c r="G75" s="22"/>
      <c r="H75" s="22"/>
      <c r="I75" s="22"/>
      <c r="J75" s="27"/>
    </row>
    <row r="76" spans="1:20" x14ac:dyDescent="0.3">
      <c r="B76" s="26"/>
      <c r="C76" s="255" t="s">
        <v>1611</v>
      </c>
      <c r="D76" s="22"/>
      <c r="E76" s="22"/>
      <c r="F76" s="22"/>
      <c r="G76" s="22"/>
      <c r="H76" s="22"/>
      <c r="I76" s="22"/>
      <c r="J76" s="27"/>
    </row>
    <row r="77" spans="1:20" x14ac:dyDescent="0.3">
      <c r="B77" s="26"/>
      <c r="C77" s="255" t="s">
        <v>1700</v>
      </c>
      <c r="D77" s="22"/>
      <c r="E77" s="22"/>
      <c r="F77" s="22"/>
      <c r="G77" s="22"/>
      <c r="H77" s="22"/>
      <c r="I77" s="22"/>
      <c r="J77" s="27"/>
    </row>
    <row r="78" spans="1:20" s="257" customFormat="1" ht="24.75" customHeight="1" x14ac:dyDescent="0.3">
      <c r="A78" s="2"/>
      <c r="B78" s="26"/>
      <c r="C78" s="462" t="s">
        <v>1701</v>
      </c>
      <c r="D78" s="462"/>
      <c r="E78" s="462"/>
      <c r="F78" s="462"/>
      <c r="G78" s="462"/>
      <c r="H78" s="462"/>
      <c r="I78" s="462"/>
      <c r="J78" s="27"/>
      <c r="K78" s="2"/>
      <c r="L78" s="2"/>
      <c r="M78" s="2"/>
      <c r="N78" s="2"/>
      <c r="O78" s="2"/>
      <c r="P78" s="2"/>
      <c r="Q78" s="2"/>
      <c r="R78" s="2"/>
    </row>
    <row r="79" spans="1:20" x14ac:dyDescent="0.3">
      <c r="B79" s="26"/>
      <c r="C79" s="462" t="s">
        <v>1702</v>
      </c>
      <c r="D79" s="462"/>
      <c r="E79" s="462"/>
      <c r="F79" s="462"/>
      <c r="G79" s="462"/>
      <c r="H79" s="462"/>
      <c r="I79" s="462"/>
      <c r="J79" s="27"/>
    </row>
    <row r="80" spans="1:20" x14ac:dyDescent="0.3">
      <c r="B80" s="26"/>
      <c r="C80" s="255" t="s">
        <v>1703</v>
      </c>
      <c r="D80" s="22"/>
      <c r="E80" s="22"/>
      <c r="F80" s="22"/>
      <c r="G80" s="22"/>
      <c r="H80" s="22"/>
      <c r="I80" s="22"/>
      <c r="J80" s="27"/>
    </row>
    <row r="81" spans="1:18" s="257" customFormat="1" x14ac:dyDescent="0.3">
      <c r="A81" s="2"/>
      <c r="B81" s="26"/>
      <c r="C81" s="255" t="s">
        <v>1713</v>
      </c>
      <c r="D81" s="22"/>
      <c r="E81" s="22"/>
      <c r="F81" s="22"/>
      <c r="G81" s="22"/>
      <c r="H81" s="22"/>
      <c r="I81" s="22"/>
      <c r="J81" s="27"/>
      <c r="K81" s="2"/>
      <c r="L81" s="2"/>
      <c r="M81" s="2"/>
      <c r="N81" s="2"/>
      <c r="O81" s="2"/>
      <c r="P81" s="2"/>
      <c r="Q81" s="2"/>
      <c r="R81" s="2"/>
    </row>
    <row r="82" spans="1:18" s="257" customFormat="1" x14ac:dyDescent="0.3">
      <c r="A82" s="2"/>
      <c r="B82" s="26"/>
      <c r="C82" s="255" t="s">
        <v>1715</v>
      </c>
      <c r="D82" s="22"/>
      <c r="E82" s="22"/>
      <c r="F82" s="22"/>
      <c r="G82" s="22"/>
      <c r="H82" s="22"/>
      <c r="I82" s="22"/>
      <c r="J82" s="27"/>
      <c r="K82" s="2"/>
      <c r="L82" s="2"/>
      <c r="M82" s="2"/>
      <c r="N82" s="2"/>
      <c r="O82" s="2"/>
      <c r="P82" s="2"/>
      <c r="Q82" s="2"/>
      <c r="R82" s="2"/>
    </row>
    <row r="83" spans="1:18" x14ac:dyDescent="0.3">
      <c r="B83" s="26"/>
      <c r="C83" s="255" t="s">
        <v>1714</v>
      </c>
      <c r="D83" s="22"/>
      <c r="E83" s="22"/>
      <c r="F83" s="22"/>
      <c r="G83" s="22"/>
      <c r="H83" s="22"/>
      <c r="I83" s="22"/>
      <c r="J83" s="27"/>
    </row>
    <row r="84" spans="1:18" x14ac:dyDescent="0.3">
      <c r="B84" s="26"/>
      <c r="C84" s="255" t="s">
        <v>1716</v>
      </c>
      <c r="D84" s="22"/>
      <c r="E84" s="22"/>
      <c r="F84" s="22"/>
      <c r="G84" s="22"/>
      <c r="H84" s="22"/>
      <c r="I84" s="22"/>
      <c r="J84" s="27"/>
    </row>
    <row r="85" spans="1:18" x14ac:dyDescent="0.3">
      <c r="B85" s="26"/>
      <c r="C85" s="255" t="s">
        <v>1717</v>
      </c>
      <c r="D85" s="22"/>
      <c r="E85" s="22"/>
      <c r="F85" s="22"/>
      <c r="G85" s="22"/>
      <c r="H85" s="22"/>
      <c r="I85" s="22"/>
      <c r="J85" s="27"/>
    </row>
    <row r="86" spans="1:18" x14ac:dyDescent="0.3">
      <c r="B86" s="26"/>
      <c r="C86" s="255" t="s">
        <v>1718</v>
      </c>
      <c r="D86" s="22"/>
      <c r="E86" s="22"/>
      <c r="F86" s="22"/>
      <c r="G86" s="22"/>
      <c r="H86" s="22"/>
      <c r="I86" s="22"/>
      <c r="J86" s="27"/>
    </row>
    <row r="87" spans="1:18" x14ac:dyDescent="0.3">
      <c r="B87" s="26"/>
      <c r="C87" s="255" t="s">
        <v>1727</v>
      </c>
      <c r="D87" s="22"/>
      <c r="E87" s="22"/>
      <c r="F87" s="22"/>
      <c r="G87" s="22"/>
      <c r="H87" s="22"/>
      <c r="I87" s="22"/>
      <c r="J87" s="27"/>
    </row>
    <row r="88" spans="1:18" x14ac:dyDescent="0.3">
      <c r="B88" s="26"/>
      <c r="C88" s="287" t="s">
        <v>1728</v>
      </c>
      <c r="D88" s="22"/>
      <c r="E88" s="22"/>
      <c r="F88" s="22"/>
      <c r="G88" s="22"/>
      <c r="H88" s="22"/>
      <c r="I88" s="22"/>
      <c r="J88" s="27"/>
    </row>
    <row r="89" spans="1:18" x14ac:dyDescent="0.3">
      <c r="B89" s="26"/>
      <c r="C89" s="287" t="s">
        <v>1729</v>
      </c>
      <c r="D89" s="22"/>
      <c r="E89" s="22"/>
      <c r="F89" s="22"/>
      <c r="G89" s="22"/>
      <c r="H89" s="22"/>
      <c r="I89" s="22"/>
      <c r="J89" s="27"/>
    </row>
    <row r="90" spans="1:18" ht="15" thickBot="1" x14ac:dyDescent="0.35">
      <c r="B90" s="252"/>
      <c r="C90" s="33"/>
      <c r="D90" s="33"/>
      <c r="E90" s="33"/>
      <c r="F90" s="33"/>
      <c r="G90" s="33"/>
      <c r="H90" s="33"/>
      <c r="I90" s="33"/>
      <c r="J90" s="253"/>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45" orientation="landscape" r:id="rId1"/>
  <headerFooter>
    <oddHeader>&amp;R&amp;G&amp;L&amp;"Calibri"&amp;10&amp;K000000Confidential&amp;1#</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M403"/>
  <sheetViews>
    <sheetView zoomScale="80" zoomScaleNormal="80" workbookViewId="0">
      <selection activeCell="C66" sqref="C66"/>
    </sheetView>
  </sheetViews>
  <sheetFormatPr defaultColWidth="11.44140625" defaultRowHeight="14.4" outlineLevelRow="1" x14ac:dyDescent="0.3"/>
  <cols>
    <col min="1" max="1" width="16.21875" customWidth="1"/>
    <col min="2" max="2" width="89.88671875" style="66" bestFit="1" customWidth="1"/>
    <col min="3" max="3" width="134.77734375" style="2" customWidth="1"/>
    <col min="4" max="13" width="11.44140625" style="2"/>
  </cols>
  <sheetData>
    <row r="1" spans="1:13" s="177" customFormat="1" ht="31.2" x14ac:dyDescent="0.3">
      <c r="A1" s="175" t="s">
        <v>787</v>
      </c>
      <c r="B1" s="175"/>
      <c r="C1" s="265" t="s">
        <v>1720</v>
      </c>
      <c r="D1" s="23"/>
      <c r="E1" s="23"/>
      <c r="F1" s="23"/>
      <c r="G1" s="23"/>
      <c r="H1" s="23"/>
      <c r="I1" s="23"/>
      <c r="J1" s="23"/>
      <c r="K1" s="23"/>
      <c r="L1" s="23"/>
      <c r="M1" s="23"/>
    </row>
    <row r="2" spans="1:13" x14ac:dyDescent="0.3">
      <c r="B2" s="64"/>
      <c r="C2" s="64"/>
    </row>
    <row r="3" spans="1:13" x14ac:dyDescent="0.3">
      <c r="A3" s="111" t="s">
        <v>788</v>
      </c>
      <c r="B3" s="112"/>
      <c r="C3" s="64"/>
    </row>
    <row r="4" spans="1:13" x14ac:dyDescent="0.3">
      <c r="C4" s="64"/>
    </row>
    <row r="5" spans="1:13" ht="18" x14ac:dyDescent="0.3">
      <c r="A5" s="77" t="s">
        <v>79</v>
      </c>
      <c r="B5" s="77" t="s">
        <v>789</v>
      </c>
      <c r="C5" s="113" t="s">
        <v>1164</v>
      </c>
    </row>
    <row r="6" spans="1:13" ht="28.8" x14ac:dyDescent="0.3">
      <c r="A6" s="1" t="s">
        <v>790</v>
      </c>
      <c r="B6" s="80" t="s">
        <v>1695</v>
      </c>
      <c r="C6" s="281" t="s">
        <v>1694</v>
      </c>
    </row>
    <row r="7" spans="1:13" ht="28.8" x14ac:dyDescent="0.3">
      <c r="A7" s="1" t="s">
        <v>791</v>
      </c>
      <c r="B7" s="80" t="s">
        <v>1697</v>
      </c>
      <c r="C7" s="281" t="s">
        <v>1698</v>
      </c>
    </row>
    <row r="8" spans="1:13" ht="28.8" x14ac:dyDescent="0.3">
      <c r="A8" s="1" t="s">
        <v>792</v>
      </c>
      <c r="B8" s="80" t="s">
        <v>1696</v>
      </c>
      <c r="C8" s="281" t="s">
        <v>1699</v>
      </c>
    </row>
    <row r="9" spans="1:13" x14ac:dyDescent="0.3">
      <c r="A9" s="1" t="s">
        <v>793</v>
      </c>
      <c r="B9" s="80" t="s">
        <v>794</v>
      </c>
      <c r="C9" s="242" t="s">
        <v>81</v>
      </c>
    </row>
    <row r="10" spans="1:13" ht="44.25" customHeight="1" x14ac:dyDescent="0.3">
      <c r="A10" s="1" t="s">
        <v>795</v>
      </c>
      <c r="B10" s="80" t="s">
        <v>1009</v>
      </c>
      <c r="C10" s="242" t="s">
        <v>81</v>
      </c>
    </row>
    <row r="11" spans="1:13" ht="54.75" customHeight="1" x14ac:dyDescent="0.3">
      <c r="A11" s="1" t="s">
        <v>796</v>
      </c>
      <c r="B11" s="80" t="s">
        <v>797</v>
      </c>
      <c r="C11" s="242" t="s">
        <v>81</v>
      </c>
    </row>
    <row r="12" spans="1:13" x14ac:dyDescent="0.3">
      <c r="A12" s="1" t="s">
        <v>798</v>
      </c>
      <c r="B12" s="80" t="s">
        <v>1651</v>
      </c>
      <c r="C12" s="242" t="s">
        <v>1652</v>
      </c>
    </row>
    <row r="13" spans="1:13" x14ac:dyDescent="0.3">
      <c r="A13" s="1" t="s">
        <v>800</v>
      </c>
      <c r="B13" s="80" t="s">
        <v>799</v>
      </c>
      <c r="C13" s="242" t="s">
        <v>81</v>
      </c>
    </row>
    <row r="14" spans="1:13" x14ac:dyDescent="0.3">
      <c r="A14" s="1" t="s">
        <v>802</v>
      </c>
      <c r="B14" s="80" t="s">
        <v>801</v>
      </c>
      <c r="C14" s="242" t="s">
        <v>81</v>
      </c>
    </row>
    <row r="15" spans="1:13" ht="28.8" x14ac:dyDescent="0.3">
      <c r="A15" s="1" t="s">
        <v>804</v>
      </c>
      <c r="B15" s="80" t="s">
        <v>803</v>
      </c>
      <c r="C15" s="242" t="s">
        <v>81</v>
      </c>
    </row>
    <row r="16" spans="1:13" x14ac:dyDescent="0.3">
      <c r="A16" s="1" t="s">
        <v>806</v>
      </c>
      <c r="B16" s="80" t="s">
        <v>805</v>
      </c>
      <c r="C16" s="242" t="s">
        <v>81</v>
      </c>
    </row>
    <row r="17" spans="1:13" ht="30" customHeight="1" x14ac:dyDescent="0.3">
      <c r="A17" s="1" t="s">
        <v>808</v>
      </c>
      <c r="B17" s="84" t="s">
        <v>807</v>
      </c>
      <c r="C17" s="242" t="s">
        <v>81</v>
      </c>
    </row>
    <row r="18" spans="1:13" x14ac:dyDescent="0.3">
      <c r="A18" s="1" t="s">
        <v>810</v>
      </c>
      <c r="B18" s="84" t="s">
        <v>809</v>
      </c>
      <c r="C18" s="242" t="s">
        <v>81</v>
      </c>
    </row>
    <row r="19" spans="1:13" s="218" customFormat="1" x14ac:dyDescent="0.3">
      <c r="A19" s="206" t="s">
        <v>1650</v>
      </c>
      <c r="B19" s="84" t="s">
        <v>811</v>
      </c>
      <c r="C19" s="242" t="s">
        <v>81</v>
      </c>
      <c r="D19" s="2"/>
      <c r="E19" s="2"/>
      <c r="F19" s="2"/>
      <c r="G19" s="2"/>
      <c r="H19" s="2"/>
      <c r="I19" s="2"/>
      <c r="J19" s="2"/>
    </row>
    <row r="20" spans="1:13" s="218" customFormat="1" x14ac:dyDescent="0.3">
      <c r="A20" s="206" t="s">
        <v>1653</v>
      </c>
      <c r="B20" s="80" t="s">
        <v>1649</v>
      </c>
      <c r="C20" s="242" t="s">
        <v>81</v>
      </c>
      <c r="D20" s="2"/>
      <c r="E20" s="2"/>
      <c r="F20" s="2"/>
      <c r="G20" s="2"/>
      <c r="H20" s="2"/>
      <c r="I20" s="2"/>
      <c r="J20" s="2"/>
    </row>
    <row r="21" spans="1:13" s="218" customFormat="1" x14ac:dyDescent="0.3">
      <c r="A21" s="106" t="s">
        <v>812</v>
      </c>
      <c r="B21" s="81" t="s">
        <v>813</v>
      </c>
      <c r="C21" s="283"/>
      <c r="D21" s="2"/>
      <c r="E21" s="2"/>
      <c r="F21" s="2"/>
      <c r="G21" s="2"/>
      <c r="H21" s="2"/>
      <c r="I21" s="2"/>
      <c r="J21" s="2"/>
    </row>
    <row r="22" spans="1:13" s="218" customFormat="1" x14ac:dyDescent="0.3">
      <c r="A22" s="106" t="s">
        <v>814</v>
      </c>
      <c r="C22" s="283"/>
      <c r="D22" s="2"/>
      <c r="E22" s="2"/>
      <c r="F22" s="2"/>
      <c r="G22" s="2"/>
      <c r="H22" s="2"/>
      <c r="I22" s="2"/>
      <c r="J22" s="2"/>
    </row>
    <row r="23" spans="1:13" outlineLevel="1" x14ac:dyDescent="0.3">
      <c r="A23" s="106" t="s">
        <v>815</v>
      </c>
      <c r="B23" s="230"/>
      <c r="C23" s="242"/>
    </row>
    <row r="24" spans="1:13" outlineLevel="1" x14ac:dyDescent="0.3">
      <c r="A24" s="106" t="s">
        <v>816</v>
      </c>
      <c r="B24" s="110"/>
      <c r="C24" s="242"/>
    </row>
    <row r="25" spans="1:13" outlineLevel="1" x14ac:dyDescent="0.3">
      <c r="A25" s="106" t="s">
        <v>817</v>
      </c>
      <c r="B25" s="110"/>
      <c r="C25" s="242"/>
    </row>
    <row r="26" spans="1:13" outlineLevel="1" x14ac:dyDescent="0.3">
      <c r="A26" s="106" t="s">
        <v>1433</v>
      </c>
      <c r="B26" s="110"/>
      <c r="C26" s="242"/>
    </row>
    <row r="27" spans="1:13" outlineLevel="1" x14ac:dyDescent="0.3">
      <c r="A27" s="106" t="s">
        <v>1434</v>
      </c>
      <c r="B27" s="110"/>
      <c r="C27" s="242"/>
    </row>
    <row r="28" spans="1:13" s="218" customFormat="1" ht="18" outlineLevel="1" x14ac:dyDescent="0.3">
      <c r="A28" s="237"/>
      <c r="B28" s="234" t="s">
        <v>1386</v>
      </c>
      <c r="C28" s="113" t="s">
        <v>1164</v>
      </c>
      <c r="D28" s="2"/>
      <c r="E28" s="2"/>
      <c r="F28" s="2"/>
      <c r="G28" s="2"/>
      <c r="H28" s="2"/>
      <c r="I28" s="2"/>
      <c r="J28" s="2"/>
      <c r="K28" s="2"/>
      <c r="L28" s="2"/>
      <c r="M28" s="2"/>
    </row>
    <row r="29" spans="1:13" s="218" customFormat="1" outlineLevel="1" x14ac:dyDescent="0.3">
      <c r="A29" s="106" t="s">
        <v>819</v>
      </c>
      <c r="B29" s="80" t="s">
        <v>1384</v>
      </c>
      <c r="C29" s="242" t="s">
        <v>81</v>
      </c>
      <c r="D29" s="2"/>
      <c r="E29" s="2"/>
      <c r="F29" s="2"/>
      <c r="G29" s="2"/>
      <c r="H29" s="2"/>
      <c r="I29" s="2"/>
      <c r="J29" s="2"/>
      <c r="K29" s="2"/>
      <c r="L29" s="2"/>
      <c r="M29" s="2"/>
    </row>
    <row r="30" spans="1:13" s="218" customFormat="1" outlineLevel="1" x14ac:dyDescent="0.3">
      <c r="A30" s="106" t="s">
        <v>822</v>
      </c>
      <c r="B30" s="80" t="s">
        <v>1385</v>
      </c>
      <c r="C30" s="242" t="s">
        <v>81</v>
      </c>
      <c r="D30" s="2"/>
      <c r="E30" s="2"/>
      <c r="F30" s="2"/>
      <c r="G30" s="2"/>
      <c r="H30" s="2"/>
      <c r="I30" s="2"/>
      <c r="J30" s="2"/>
      <c r="K30" s="2"/>
      <c r="L30" s="2"/>
      <c r="M30" s="2"/>
    </row>
    <row r="31" spans="1:13" s="218" customFormat="1" outlineLevel="1" x14ac:dyDescent="0.3">
      <c r="A31" s="106" t="s">
        <v>825</v>
      </c>
      <c r="B31" s="80" t="s">
        <v>1383</v>
      </c>
      <c r="C31" s="242" t="s">
        <v>81</v>
      </c>
      <c r="D31" s="2"/>
      <c r="E31" s="2"/>
      <c r="F31" s="2"/>
      <c r="G31" s="2"/>
      <c r="H31" s="2"/>
      <c r="I31" s="2"/>
      <c r="J31" s="2"/>
      <c r="K31" s="2"/>
      <c r="L31" s="2"/>
      <c r="M31" s="2"/>
    </row>
    <row r="32" spans="1:13" s="218" customFormat="1" outlineLevel="1" x14ac:dyDescent="0.3">
      <c r="A32" s="106" t="s">
        <v>828</v>
      </c>
      <c r="B32" s="284"/>
      <c r="C32" s="242"/>
      <c r="D32" s="2"/>
      <c r="E32" s="2"/>
      <c r="F32" s="2"/>
      <c r="G32" s="2"/>
      <c r="H32" s="2"/>
      <c r="I32" s="2"/>
      <c r="J32" s="2"/>
      <c r="K32" s="2"/>
      <c r="L32" s="2"/>
      <c r="M32" s="2"/>
    </row>
    <row r="33" spans="1:13" s="218" customFormat="1" outlineLevel="1" x14ac:dyDescent="0.3">
      <c r="A33" s="106" t="s">
        <v>829</v>
      </c>
      <c r="B33" s="284"/>
      <c r="C33" s="242"/>
      <c r="D33" s="2"/>
      <c r="E33" s="2"/>
      <c r="F33" s="2"/>
      <c r="G33" s="2"/>
      <c r="H33" s="2"/>
      <c r="I33" s="2"/>
      <c r="J33" s="2"/>
      <c r="K33" s="2"/>
      <c r="L33" s="2"/>
      <c r="M33" s="2"/>
    </row>
    <row r="34" spans="1:13" s="218" customFormat="1" outlineLevel="1" x14ac:dyDescent="0.3">
      <c r="A34" s="106" t="s">
        <v>1150</v>
      </c>
      <c r="B34" s="284"/>
      <c r="C34" s="242"/>
      <c r="D34" s="2"/>
      <c r="E34" s="2"/>
      <c r="F34" s="2"/>
      <c r="G34" s="2"/>
      <c r="H34" s="2"/>
      <c r="I34" s="2"/>
      <c r="J34" s="2"/>
      <c r="K34" s="2"/>
      <c r="L34" s="2"/>
      <c r="M34" s="2"/>
    </row>
    <row r="35" spans="1:13" s="218" customFormat="1" outlineLevel="1" x14ac:dyDescent="0.3">
      <c r="A35" s="106" t="s">
        <v>1397</v>
      </c>
      <c r="B35" s="284"/>
      <c r="C35" s="242"/>
      <c r="D35" s="2"/>
      <c r="E35" s="2"/>
      <c r="F35" s="2"/>
      <c r="G35" s="2"/>
      <c r="H35" s="2"/>
      <c r="I35" s="2"/>
      <c r="J35" s="2"/>
      <c r="K35" s="2"/>
      <c r="L35" s="2"/>
      <c r="M35" s="2"/>
    </row>
    <row r="36" spans="1:13" s="218" customFormat="1" outlineLevel="1" x14ac:dyDescent="0.3">
      <c r="A36" s="106" t="s">
        <v>1398</v>
      </c>
      <c r="B36" s="284"/>
      <c r="C36" s="242"/>
      <c r="D36" s="2"/>
      <c r="E36" s="2"/>
      <c r="F36" s="2"/>
      <c r="G36" s="2"/>
      <c r="H36" s="2"/>
      <c r="I36" s="2"/>
      <c r="J36" s="2"/>
      <c r="K36" s="2"/>
      <c r="L36" s="2"/>
      <c r="M36" s="2"/>
    </row>
    <row r="37" spans="1:13" s="218" customFormat="1" outlineLevel="1" x14ac:dyDescent="0.3">
      <c r="A37" s="106" t="s">
        <v>1399</v>
      </c>
      <c r="B37" s="284"/>
      <c r="C37" s="242"/>
      <c r="D37" s="2"/>
      <c r="E37" s="2"/>
      <c r="F37" s="2"/>
      <c r="G37" s="2"/>
      <c r="H37" s="2"/>
      <c r="I37" s="2"/>
      <c r="J37" s="2"/>
      <c r="K37" s="2"/>
      <c r="L37" s="2"/>
      <c r="M37" s="2"/>
    </row>
    <row r="38" spans="1:13" s="218" customFormat="1" outlineLevel="1" x14ac:dyDescent="0.3">
      <c r="A38" s="106" t="s">
        <v>1400</v>
      </c>
      <c r="B38" s="284"/>
      <c r="C38" s="242"/>
      <c r="D38" s="2"/>
      <c r="E38" s="2"/>
      <c r="F38" s="2"/>
      <c r="G38" s="2"/>
      <c r="H38" s="2"/>
      <c r="I38" s="2"/>
      <c r="J38" s="2"/>
      <c r="K38" s="2"/>
      <c r="L38" s="2"/>
      <c r="M38" s="2"/>
    </row>
    <row r="39" spans="1:13" s="218" customFormat="1" outlineLevel="1" x14ac:dyDescent="0.3">
      <c r="A39" s="106" t="s">
        <v>1401</v>
      </c>
      <c r="B39" s="284"/>
      <c r="C39" s="242"/>
      <c r="D39" s="2"/>
      <c r="E39" s="2"/>
      <c r="F39" s="2"/>
      <c r="G39" s="2"/>
      <c r="H39" s="2"/>
      <c r="I39" s="2"/>
      <c r="J39" s="2"/>
      <c r="K39" s="2"/>
      <c r="L39" s="2"/>
      <c r="M39" s="2"/>
    </row>
    <row r="40" spans="1:13" s="218" customFormat="1" outlineLevel="1" x14ac:dyDescent="0.3">
      <c r="A40" s="106" t="s">
        <v>1402</v>
      </c>
      <c r="B40" s="284"/>
      <c r="C40" s="242"/>
      <c r="D40" s="2"/>
      <c r="E40" s="2"/>
      <c r="F40" s="2"/>
      <c r="G40" s="2"/>
      <c r="H40" s="2"/>
      <c r="I40" s="2"/>
      <c r="J40" s="2"/>
      <c r="K40" s="2"/>
      <c r="L40" s="2"/>
      <c r="M40" s="2"/>
    </row>
    <row r="41" spans="1:13" s="218" customFormat="1" outlineLevel="1" x14ac:dyDescent="0.3">
      <c r="A41" s="106" t="s">
        <v>1403</v>
      </c>
      <c r="B41" s="284"/>
      <c r="C41" s="242"/>
      <c r="D41" s="2"/>
      <c r="E41" s="2"/>
      <c r="F41" s="2"/>
      <c r="G41" s="2"/>
      <c r="H41" s="2"/>
      <c r="I41" s="2"/>
      <c r="J41" s="2"/>
      <c r="K41" s="2"/>
      <c r="L41" s="2"/>
      <c r="M41" s="2"/>
    </row>
    <row r="42" spans="1:13" s="218" customFormat="1" outlineLevel="1" x14ac:dyDescent="0.3">
      <c r="A42" s="106" t="s">
        <v>1404</v>
      </c>
      <c r="B42" s="284"/>
      <c r="C42" s="242"/>
      <c r="D42" s="2"/>
      <c r="E42" s="2"/>
      <c r="F42" s="2"/>
      <c r="G42" s="2"/>
      <c r="H42" s="2"/>
      <c r="I42" s="2"/>
      <c r="J42" s="2"/>
      <c r="K42" s="2"/>
      <c r="L42" s="2"/>
      <c r="M42" s="2"/>
    </row>
    <row r="43" spans="1:13" s="218" customFormat="1" outlineLevel="1" x14ac:dyDescent="0.3">
      <c r="A43" s="106" t="s">
        <v>1405</v>
      </c>
      <c r="B43" s="284"/>
      <c r="C43" s="242"/>
      <c r="D43" s="2"/>
      <c r="E43" s="2"/>
      <c r="F43" s="2"/>
      <c r="G43" s="2"/>
      <c r="H43" s="2"/>
      <c r="I43" s="2"/>
      <c r="J43" s="2"/>
      <c r="K43" s="2"/>
      <c r="L43" s="2"/>
      <c r="M43" s="2"/>
    </row>
    <row r="44" spans="1:13" ht="18" x14ac:dyDescent="0.3">
      <c r="A44" s="77"/>
      <c r="B44" s="77" t="s">
        <v>1387</v>
      </c>
      <c r="C44" s="113" t="s">
        <v>818</v>
      </c>
    </row>
    <row r="45" spans="1:13" x14ac:dyDescent="0.3">
      <c r="A45" s="1" t="s">
        <v>830</v>
      </c>
      <c r="B45" s="84" t="s">
        <v>820</v>
      </c>
      <c r="C45" s="66" t="s">
        <v>821</v>
      </c>
    </row>
    <row r="46" spans="1:13" x14ac:dyDescent="0.3">
      <c r="A46" s="206" t="s">
        <v>1389</v>
      </c>
      <c r="B46" s="84" t="s">
        <v>823</v>
      </c>
      <c r="C46" s="66" t="s">
        <v>824</v>
      </c>
    </row>
    <row r="47" spans="1:13" x14ac:dyDescent="0.3">
      <c r="A47" s="206" t="s">
        <v>1390</v>
      </c>
      <c r="B47" s="84" t="s">
        <v>826</v>
      </c>
      <c r="C47" s="66" t="s">
        <v>827</v>
      </c>
    </row>
    <row r="48" spans="1:13" outlineLevel="1" x14ac:dyDescent="0.3">
      <c r="A48" s="1" t="s">
        <v>832</v>
      </c>
      <c r="B48" s="240"/>
      <c r="C48" s="242"/>
    </row>
    <row r="49" spans="1:3" outlineLevel="1" x14ac:dyDescent="0.3">
      <c r="A49" s="206" t="s">
        <v>833</v>
      </c>
      <c r="B49" s="240"/>
      <c r="C49" s="242"/>
    </row>
    <row r="50" spans="1:3" outlineLevel="1" x14ac:dyDescent="0.3">
      <c r="A50" s="206" t="s">
        <v>834</v>
      </c>
      <c r="B50" s="285"/>
      <c r="C50" s="242"/>
    </row>
    <row r="51" spans="1:3" ht="18" x14ac:dyDescent="0.3">
      <c r="A51" s="77"/>
      <c r="B51" s="77" t="s">
        <v>1388</v>
      </c>
      <c r="C51" s="113" t="s">
        <v>1164</v>
      </c>
    </row>
    <row r="52" spans="1:3" x14ac:dyDescent="0.3">
      <c r="A52" s="1" t="s">
        <v>1391</v>
      </c>
      <c r="B52" s="80" t="s">
        <v>831</v>
      </c>
      <c r="C52" s="66" t="s">
        <v>81</v>
      </c>
    </row>
    <row r="53" spans="1:3" x14ac:dyDescent="0.3">
      <c r="A53" s="1" t="s">
        <v>1392</v>
      </c>
      <c r="B53" s="240"/>
      <c r="C53" s="286"/>
    </row>
    <row r="54" spans="1:3" x14ac:dyDescent="0.3">
      <c r="A54" s="206" t="s">
        <v>1393</v>
      </c>
      <c r="B54" s="240"/>
      <c r="C54" s="286"/>
    </row>
    <row r="55" spans="1:3" x14ac:dyDescent="0.3">
      <c r="A55" s="206" t="s">
        <v>1394</v>
      </c>
      <c r="B55" s="240"/>
      <c r="C55" s="286"/>
    </row>
    <row r="56" spans="1:3" x14ac:dyDescent="0.3">
      <c r="A56" s="206" t="s">
        <v>1395</v>
      </c>
      <c r="B56" s="240"/>
      <c r="C56" s="286"/>
    </row>
    <row r="57" spans="1:3" x14ac:dyDescent="0.3">
      <c r="A57" s="206" t="s">
        <v>1396</v>
      </c>
      <c r="B57" s="240"/>
      <c r="C57" s="286"/>
    </row>
    <row r="58" spans="1:3" x14ac:dyDescent="0.3">
      <c r="B58" s="83"/>
    </row>
    <row r="59" spans="1:3" x14ac:dyDescent="0.3">
      <c r="B59" s="83"/>
    </row>
    <row r="60" spans="1:3" x14ac:dyDescent="0.3">
      <c r="B60" s="83"/>
    </row>
    <row r="61" spans="1:3" x14ac:dyDescent="0.3">
      <c r="B61" s="83"/>
    </row>
    <row r="62" spans="1:3" x14ac:dyDescent="0.3">
      <c r="B62" s="83"/>
    </row>
    <row r="63" spans="1:3" x14ac:dyDescent="0.3">
      <c r="B63" s="83"/>
    </row>
    <row r="64" spans="1:3" x14ac:dyDescent="0.3">
      <c r="B64" s="83"/>
    </row>
    <row r="65" spans="2:2" x14ac:dyDescent="0.3">
      <c r="B65" s="83"/>
    </row>
    <row r="66" spans="2:2" x14ac:dyDescent="0.3">
      <c r="B66" s="83"/>
    </row>
    <row r="67" spans="2:2" x14ac:dyDescent="0.3">
      <c r="B67" s="83"/>
    </row>
    <row r="68" spans="2:2" x14ac:dyDescent="0.3">
      <c r="B68" s="83"/>
    </row>
    <row r="69" spans="2:2" x14ac:dyDescent="0.3">
      <c r="B69" s="83"/>
    </row>
    <row r="70" spans="2:2" x14ac:dyDescent="0.3">
      <c r="B70" s="83"/>
    </row>
    <row r="71" spans="2:2" x14ac:dyDescent="0.3">
      <c r="B71" s="83"/>
    </row>
    <row r="72" spans="2:2" x14ac:dyDescent="0.3">
      <c r="B72" s="83"/>
    </row>
    <row r="73" spans="2:2" x14ac:dyDescent="0.3">
      <c r="B73" s="83"/>
    </row>
    <row r="74" spans="2:2" x14ac:dyDescent="0.3">
      <c r="B74" s="83"/>
    </row>
    <row r="75" spans="2:2" x14ac:dyDescent="0.3">
      <c r="B75" s="83"/>
    </row>
    <row r="76" spans="2:2" x14ac:dyDescent="0.3">
      <c r="B76" s="83"/>
    </row>
    <row r="77" spans="2:2" x14ac:dyDescent="0.3">
      <c r="B77" s="83"/>
    </row>
    <row r="78" spans="2:2" x14ac:dyDescent="0.3">
      <c r="B78" s="83"/>
    </row>
    <row r="79" spans="2:2" x14ac:dyDescent="0.3">
      <c r="B79" s="83"/>
    </row>
    <row r="80" spans="2:2" x14ac:dyDescent="0.3">
      <c r="B80" s="83"/>
    </row>
    <row r="81" spans="2:2" x14ac:dyDescent="0.3">
      <c r="B81" s="83"/>
    </row>
    <row r="82" spans="2:2" x14ac:dyDescent="0.3">
      <c r="B82" s="83"/>
    </row>
    <row r="83" spans="2:2" x14ac:dyDescent="0.3">
      <c r="B83" s="83"/>
    </row>
    <row r="84" spans="2:2" x14ac:dyDescent="0.3">
      <c r="B84" s="83"/>
    </row>
    <row r="85" spans="2:2" x14ac:dyDescent="0.3">
      <c r="B85" s="83"/>
    </row>
    <row r="86" spans="2:2" x14ac:dyDescent="0.3">
      <c r="B86" s="83"/>
    </row>
    <row r="87" spans="2:2" x14ac:dyDescent="0.3">
      <c r="B87" s="83"/>
    </row>
    <row r="88" spans="2:2" x14ac:dyDescent="0.3">
      <c r="B88" s="83"/>
    </row>
    <row r="89" spans="2:2" x14ac:dyDescent="0.3">
      <c r="B89" s="83"/>
    </row>
    <row r="90" spans="2:2" x14ac:dyDescent="0.3">
      <c r="B90" s="83"/>
    </row>
    <row r="91" spans="2:2" x14ac:dyDescent="0.3">
      <c r="B91" s="83"/>
    </row>
    <row r="92" spans="2:2" x14ac:dyDescent="0.3">
      <c r="B92" s="83"/>
    </row>
    <row r="93" spans="2:2" x14ac:dyDescent="0.3">
      <c r="B93" s="83"/>
    </row>
    <row r="94" spans="2:2" x14ac:dyDescent="0.3">
      <c r="B94" s="83"/>
    </row>
    <row r="95" spans="2:2" x14ac:dyDescent="0.3">
      <c r="B95" s="83"/>
    </row>
    <row r="96" spans="2:2" x14ac:dyDescent="0.3">
      <c r="B96" s="83"/>
    </row>
    <row r="97" spans="2:2" x14ac:dyDescent="0.3">
      <c r="B97" s="83"/>
    </row>
    <row r="98" spans="2:2" x14ac:dyDescent="0.3">
      <c r="B98" s="83"/>
    </row>
    <row r="99" spans="2:2" x14ac:dyDescent="0.3">
      <c r="B99" s="83"/>
    </row>
    <row r="100" spans="2:2" x14ac:dyDescent="0.3">
      <c r="B100" s="83"/>
    </row>
    <row r="101" spans="2:2" x14ac:dyDescent="0.3">
      <c r="B101" s="83"/>
    </row>
    <row r="102" spans="2:2" x14ac:dyDescent="0.3">
      <c r="B102" s="83"/>
    </row>
    <row r="103" spans="2:2" x14ac:dyDescent="0.3">
      <c r="B103" s="64"/>
    </row>
    <row r="104" spans="2:2" x14ac:dyDescent="0.3">
      <c r="B104" s="64"/>
    </row>
    <row r="105" spans="2:2" x14ac:dyDescent="0.3">
      <c r="B105" s="64"/>
    </row>
    <row r="106" spans="2:2" x14ac:dyDescent="0.3">
      <c r="B106" s="64"/>
    </row>
    <row r="107" spans="2:2" x14ac:dyDescent="0.3">
      <c r="B107" s="64"/>
    </row>
    <row r="108" spans="2:2" x14ac:dyDescent="0.3">
      <c r="B108" s="64"/>
    </row>
    <row r="109" spans="2:2" x14ac:dyDescent="0.3">
      <c r="B109" s="64"/>
    </row>
    <row r="110" spans="2:2" x14ac:dyDescent="0.3">
      <c r="B110" s="64"/>
    </row>
    <row r="111" spans="2:2" x14ac:dyDescent="0.3">
      <c r="B111" s="64"/>
    </row>
    <row r="112" spans="2:2" x14ac:dyDescent="0.3">
      <c r="B112" s="64"/>
    </row>
    <row r="113" spans="2:2" x14ac:dyDescent="0.3">
      <c r="B113" s="83"/>
    </row>
    <row r="114" spans="2:2" x14ac:dyDescent="0.3">
      <c r="B114" s="83"/>
    </row>
    <row r="115" spans="2:2" x14ac:dyDescent="0.3">
      <c r="B115" s="83"/>
    </row>
    <row r="116" spans="2:2" x14ac:dyDescent="0.3">
      <c r="B116" s="83"/>
    </row>
    <row r="117" spans="2:2" x14ac:dyDescent="0.3">
      <c r="B117" s="83"/>
    </row>
    <row r="118" spans="2:2" x14ac:dyDescent="0.3">
      <c r="B118" s="83"/>
    </row>
    <row r="119" spans="2:2" x14ac:dyDescent="0.3">
      <c r="B119" s="83"/>
    </row>
    <row r="120" spans="2:2" x14ac:dyDescent="0.3">
      <c r="B120" s="83"/>
    </row>
    <row r="121" spans="2:2" x14ac:dyDescent="0.3">
      <c r="B121" s="62"/>
    </row>
    <row r="122" spans="2:2" x14ac:dyDescent="0.3">
      <c r="B122" s="83"/>
    </row>
    <row r="123" spans="2:2" x14ac:dyDescent="0.3">
      <c r="B123" s="83"/>
    </row>
    <row r="124" spans="2:2" x14ac:dyDescent="0.3">
      <c r="B124" s="83"/>
    </row>
    <row r="125" spans="2:2" x14ac:dyDescent="0.3">
      <c r="B125" s="83"/>
    </row>
    <row r="126" spans="2:2" x14ac:dyDescent="0.3">
      <c r="B126" s="83"/>
    </row>
    <row r="127" spans="2:2" x14ac:dyDescent="0.3">
      <c r="B127" s="83"/>
    </row>
    <row r="128" spans="2:2" x14ac:dyDescent="0.3">
      <c r="B128" s="83"/>
    </row>
    <row r="129" spans="2:2" x14ac:dyDescent="0.3">
      <c r="B129" s="83"/>
    </row>
    <row r="130" spans="2:2" x14ac:dyDescent="0.3">
      <c r="B130" s="83"/>
    </row>
    <row r="131" spans="2:2" x14ac:dyDescent="0.3">
      <c r="B131" s="83"/>
    </row>
    <row r="132" spans="2:2" x14ac:dyDescent="0.3">
      <c r="B132" s="83"/>
    </row>
    <row r="133" spans="2:2" x14ac:dyDescent="0.3">
      <c r="B133" s="83"/>
    </row>
    <row r="134" spans="2:2" x14ac:dyDescent="0.3">
      <c r="B134" s="83"/>
    </row>
    <row r="135" spans="2:2" x14ac:dyDescent="0.3">
      <c r="B135" s="83"/>
    </row>
    <row r="136" spans="2:2" x14ac:dyDescent="0.3">
      <c r="B136" s="83"/>
    </row>
    <row r="137" spans="2:2" x14ac:dyDescent="0.3">
      <c r="B137" s="83"/>
    </row>
    <row r="138" spans="2:2" x14ac:dyDescent="0.3">
      <c r="B138" s="83"/>
    </row>
    <row r="140" spans="2:2" x14ac:dyDescent="0.3">
      <c r="B140" s="83"/>
    </row>
    <row r="141" spans="2:2" x14ac:dyDescent="0.3">
      <c r="B141" s="83"/>
    </row>
    <row r="142" spans="2:2" x14ac:dyDescent="0.3">
      <c r="B142" s="83"/>
    </row>
    <row r="147" spans="2:2" x14ac:dyDescent="0.3">
      <c r="B147" s="72"/>
    </row>
    <row r="148" spans="2:2" x14ac:dyDescent="0.3">
      <c r="B148" s="114"/>
    </row>
    <row r="154" spans="2:2" x14ac:dyDescent="0.3">
      <c r="B154" s="84"/>
    </row>
    <row r="155" spans="2:2" x14ac:dyDescent="0.3">
      <c r="B155" s="83"/>
    </row>
    <row r="157" spans="2:2" x14ac:dyDescent="0.3">
      <c r="B157" s="83"/>
    </row>
    <row r="158" spans="2:2" x14ac:dyDescent="0.3">
      <c r="B158" s="83"/>
    </row>
    <row r="159" spans="2:2" x14ac:dyDescent="0.3">
      <c r="B159" s="83"/>
    </row>
    <row r="160" spans="2:2" x14ac:dyDescent="0.3">
      <c r="B160" s="83"/>
    </row>
    <row r="161" spans="2:2" x14ac:dyDescent="0.3">
      <c r="B161" s="83"/>
    </row>
    <row r="162" spans="2:2" x14ac:dyDescent="0.3">
      <c r="B162" s="83"/>
    </row>
    <row r="163" spans="2:2" x14ac:dyDescent="0.3">
      <c r="B163" s="83"/>
    </row>
    <row r="164" spans="2:2" x14ac:dyDescent="0.3">
      <c r="B164" s="83"/>
    </row>
    <row r="165" spans="2:2" x14ac:dyDescent="0.3">
      <c r="B165" s="83"/>
    </row>
    <row r="166" spans="2:2" x14ac:dyDescent="0.3">
      <c r="B166" s="83"/>
    </row>
    <row r="167" spans="2:2" x14ac:dyDescent="0.3">
      <c r="B167" s="83"/>
    </row>
    <row r="168" spans="2:2" x14ac:dyDescent="0.3">
      <c r="B168" s="83"/>
    </row>
    <row r="265" spans="2:2" x14ac:dyDescent="0.3">
      <c r="B265" s="80"/>
    </row>
    <row r="266" spans="2:2" x14ac:dyDescent="0.3">
      <c r="B266" s="83"/>
    </row>
    <row r="267" spans="2:2" x14ac:dyDescent="0.3">
      <c r="B267" s="83"/>
    </row>
    <row r="270" spans="2:2" x14ac:dyDescent="0.3">
      <c r="B270" s="83"/>
    </row>
    <row r="286" spans="2:2" x14ac:dyDescent="0.3">
      <c r="B286" s="80"/>
    </row>
    <row r="316" spans="2:2" x14ac:dyDescent="0.3">
      <c r="B316" s="72"/>
    </row>
    <row r="317" spans="2:2" x14ac:dyDescent="0.3">
      <c r="B317" s="83"/>
    </row>
    <row r="319" spans="2:2" x14ac:dyDescent="0.3">
      <c r="B319" s="83"/>
    </row>
    <row r="320" spans="2:2" x14ac:dyDescent="0.3">
      <c r="B320" s="83"/>
    </row>
    <row r="321" spans="2:2" x14ac:dyDescent="0.3">
      <c r="B321" s="83"/>
    </row>
    <row r="322" spans="2:2" x14ac:dyDescent="0.3">
      <c r="B322" s="83"/>
    </row>
    <row r="323" spans="2:2" x14ac:dyDescent="0.3">
      <c r="B323" s="83"/>
    </row>
    <row r="324" spans="2:2" x14ac:dyDescent="0.3">
      <c r="B324" s="83"/>
    </row>
    <row r="325" spans="2:2" x14ac:dyDescent="0.3">
      <c r="B325" s="83"/>
    </row>
    <row r="326" spans="2:2" x14ac:dyDescent="0.3">
      <c r="B326" s="83"/>
    </row>
    <row r="327" spans="2:2" x14ac:dyDescent="0.3">
      <c r="B327" s="83"/>
    </row>
    <row r="328" spans="2:2" x14ac:dyDescent="0.3">
      <c r="B328" s="83"/>
    </row>
    <row r="329" spans="2:2" x14ac:dyDescent="0.3">
      <c r="B329" s="83"/>
    </row>
    <row r="330" spans="2:2" x14ac:dyDescent="0.3">
      <c r="B330" s="83"/>
    </row>
    <row r="342" spans="2:2" x14ac:dyDescent="0.3">
      <c r="B342" s="83"/>
    </row>
    <row r="343" spans="2:2" x14ac:dyDescent="0.3">
      <c r="B343" s="83"/>
    </row>
    <row r="344" spans="2:2" x14ac:dyDescent="0.3">
      <c r="B344" s="83"/>
    </row>
    <row r="345" spans="2:2" x14ac:dyDescent="0.3">
      <c r="B345" s="83"/>
    </row>
    <row r="346" spans="2:2" x14ac:dyDescent="0.3">
      <c r="B346" s="83"/>
    </row>
    <row r="347" spans="2:2" x14ac:dyDescent="0.3">
      <c r="B347" s="83"/>
    </row>
    <row r="348" spans="2:2" x14ac:dyDescent="0.3">
      <c r="B348" s="83"/>
    </row>
    <row r="349" spans="2:2" x14ac:dyDescent="0.3">
      <c r="B349" s="83"/>
    </row>
    <row r="350" spans="2:2" x14ac:dyDescent="0.3">
      <c r="B350" s="83"/>
    </row>
    <row r="352" spans="2:2" x14ac:dyDescent="0.3">
      <c r="B352" s="83"/>
    </row>
    <row r="353" spans="2:2" x14ac:dyDescent="0.3">
      <c r="B353" s="83"/>
    </row>
    <row r="354" spans="2:2" x14ac:dyDescent="0.3">
      <c r="B354" s="83"/>
    </row>
    <row r="355" spans="2:2" x14ac:dyDescent="0.3">
      <c r="B355" s="83"/>
    </row>
    <row r="356" spans="2:2" x14ac:dyDescent="0.3">
      <c r="B356" s="83"/>
    </row>
    <row r="358" spans="2:2" x14ac:dyDescent="0.3">
      <c r="B358" s="83"/>
    </row>
    <row r="361" spans="2:2" x14ac:dyDescent="0.3">
      <c r="B361" s="83"/>
    </row>
    <row r="364" spans="2:2" x14ac:dyDescent="0.3">
      <c r="B364" s="83"/>
    </row>
    <row r="365" spans="2:2" x14ac:dyDescent="0.3">
      <c r="B365" s="83"/>
    </row>
    <row r="366" spans="2:2" x14ac:dyDescent="0.3">
      <c r="B366" s="83"/>
    </row>
    <row r="367" spans="2:2" x14ac:dyDescent="0.3">
      <c r="B367" s="83"/>
    </row>
    <row r="368" spans="2:2" x14ac:dyDescent="0.3">
      <c r="B368" s="83"/>
    </row>
    <row r="369" spans="2:2" x14ac:dyDescent="0.3">
      <c r="B369" s="83"/>
    </row>
    <row r="370" spans="2:2" x14ac:dyDescent="0.3">
      <c r="B370" s="83"/>
    </row>
    <row r="371" spans="2:2" x14ac:dyDescent="0.3">
      <c r="B371" s="83"/>
    </row>
    <row r="372" spans="2:2" x14ac:dyDescent="0.3">
      <c r="B372" s="83"/>
    </row>
    <row r="373" spans="2:2" x14ac:dyDescent="0.3">
      <c r="B373" s="83"/>
    </row>
    <row r="374" spans="2:2" x14ac:dyDescent="0.3">
      <c r="B374" s="83"/>
    </row>
    <row r="375" spans="2:2" x14ac:dyDescent="0.3">
      <c r="B375" s="83"/>
    </row>
    <row r="376" spans="2:2" x14ac:dyDescent="0.3">
      <c r="B376" s="83"/>
    </row>
    <row r="377" spans="2:2" x14ac:dyDescent="0.3">
      <c r="B377" s="83"/>
    </row>
    <row r="378" spans="2:2" x14ac:dyDescent="0.3">
      <c r="B378" s="83"/>
    </row>
    <row r="379" spans="2:2" x14ac:dyDescent="0.3">
      <c r="B379" s="83"/>
    </row>
    <row r="380" spans="2:2" x14ac:dyDescent="0.3">
      <c r="B380" s="83"/>
    </row>
    <row r="381" spans="2:2" x14ac:dyDescent="0.3">
      <c r="B381" s="83"/>
    </row>
    <row r="382" spans="2:2" x14ac:dyDescent="0.3">
      <c r="B382" s="83"/>
    </row>
    <row r="386" spans="2:2" x14ac:dyDescent="0.3">
      <c r="B386" s="72"/>
    </row>
    <row r="403" spans="2:2" x14ac:dyDescent="0.3">
      <c r="B403" s="115"/>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413"/>
  <sheetViews>
    <sheetView tabSelected="1" zoomScale="80" zoomScaleNormal="80" workbookViewId="0">
      <selection activeCell="F8" sqref="F8"/>
    </sheetView>
  </sheetViews>
  <sheetFormatPr defaultColWidth="8.88671875" defaultRowHeight="14.4" outlineLevelRow="1" x14ac:dyDescent="0.3"/>
  <cols>
    <col min="1" max="1" width="13.21875" style="66" customWidth="1"/>
    <col min="2" max="2" width="60.77734375" style="66" customWidth="1"/>
    <col min="3" max="3" width="39.109375" style="66" bestFit="1" customWidth="1"/>
    <col min="4" max="4" width="35.109375" style="66" bestFit="1" customWidth="1"/>
    <col min="5" max="5" width="6.77734375" style="66" customWidth="1"/>
    <col min="6" max="6" width="41.77734375" style="66" customWidth="1"/>
    <col min="7" max="7" width="41.77734375" style="64" customWidth="1"/>
    <col min="8" max="8" width="7.21875" style="66" customWidth="1"/>
    <col min="9" max="10" width="38.109375" style="66" customWidth="1"/>
    <col min="11" max="11" width="47.77734375" style="66" customWidth="1"/>
    <col min="12" max="12" width="7.21875" style="66" customWidth="1"/>
    <col min="13" max="13" width="25.77734375" style="66" customWidth="1"/>
    <col min="14" max="14" width="25.77734375" style="64" customWidth="1"/>
    <col min="15" max="16384" width="8.88671875" style="95"/>
  </cols>
  <sheetData>
    <row r="1" spans="1:13" ht="31.2" x14ac:dyDescent="0.3">
      <c r="A1" s="175" t="s">
        <v>1122</v>
      </c>
      <c r="B1" s="175"/>
      <c r="C1" s="64"/>
      <c r="D1" s="64"/>
      <c r="E1" s="64"/>
      <c r="F1" s="265" t="s">
        <v>1720</v>
      </c>
      <c r="H1" s="64"/>
      <c r="I1" s="175"/>
      <c r="J1" s="64"/>
      <c r="K1" s="64"/>
      <c r="L1" s="64"/>
      <c r="M1" s="64"/>
    </row>
    <row r="2" spans="1:13" ht="15" thickBot="1" x14ac:dyDescent="0.35">
      <c r="A2" s="64"/>
      <c r="B2" s="65"/>
      <c r="C2" s="65"/>
      <c r="D2" s="64"/>
      <c r="E2" s="64"/>
      <c r="F2" s="64"/>
      <c r="H2" s="64"/>
      <c r="L2" s="64"/>
      <c r="M2" s="64"/>
    </row>
    <row r="3" spans="1:13" ht="18.600000000000001" thickBot="1" x14ac:dyDescent="0.35">
      <c r="A3" s="67"/>
      <c r="B3" s="68" t="s">
        <v>71</v>
      </c>
      <c r="C3" s="69" t="s">
        <v>208</v>
      </c>
      <c r="D3" s="67"/>
      <c r="E3" s="67"/>
      <c r="F3" s="64"/>
      <c r="G3" s="67"/>
      <c r="H3" s="64"/>
      <c r="L3" s="64"/>
      <c r="M3" s="64"/>
    </row>
    <row r="4" spans="1:13" ht="15" thickBot="1" x14ac:dyDescent="0.35">
      <c r="H4" s="64"/>
      <c r="L4" s="64"/>
      <c r="M4" s="64"/>
    </row>
    <row r="5" spans="1:13" ht="18" x14ac:dyDescent="0.3">
      <c r="A5" s="70"/>
      <c r="B5" s="71" t="s">
        <v>72</v>
      </c>
      <c r="C5" s="70"/>
      <c r="E5" s="72"/>
      <c r="F5" s="72"/>
      <c r="H5" s="64"/>
      <c r="L5" s="64"/>
      <c r="M5" s="64"/>
    </row>
    <row r="6" spans="1:13" x14ac:dyDescent="0.3">
      <c r="B6" s="74" t="s">
        <v>73</v>
      </c>
      <c r="C6" s="219"/>
      <c r="D6" s="219"/>
      <c r="H6" s="64"/>
      <c r="L6" s="64"/>
      <c r="M6" s="64"/>
    </row>
    <row r="7" spans="1:13" x14ac:dyDescent="0.3">
      <c r="B7" s="73" t="s">
        <v>74</v>
      </c>
      <c r="C7" s="219"/>
      <c r="D7" s="219"/>
      <c r="H7" s="64"/>
      <c r="L7" s="64"/>
      <c r="M7" s="64"/>
    </row>
    <row r="8" spans="1:13" x14ac:dyDescent="0.3">
      <c r="B8" s="73" t="s">
        <v>75</v>
      </c>
      <c r="C8" s="219"/>
      <c r="D8" s="219"/>
      <c r="F8" s="66" t="s">
        <v>76</v>
      </c>
      <c r="H8" s="64"/>
      <c r="L8" s="64"/>
      <c r="M8" s="64"/>
    </row>
    <row r="9" spans="1:13" x14ac:dyDescent="0.3">
      <c r="B9" s="266" t="s">
        <v>1612</v>
      </c>
      <c r="H9" s="64"/>
      <c r="L9" s="64"/>
      <c r="M9" s="64"/>
    </row>
    <row r="10" spans="1:13" x14ac:dyDescent="0.3">
      <c r="B10" s="74" t="s">
        <v>77</v>
      </c>
      <c r="H10" s="64"/>
      <c r="L10" s="64"/>
      <c r="M10" s="64"/>
    </row>
    <row r="11" spans="1:13" ht="15" thickBot="1" x14ac:dyDescent="0.35">
      <c r="B11" s="75" t="s">
        <v>78</v>
      </c>
      <c r="H11" s="64"/>
      <c r="L11" s="64"/>
      <c r="M11" s="64"/>
    </row>
    <row r="12" spans="1:13" x14ac:dyDescent="0.3">
      <c r="B12" s="76"/>
      <c r="H12" s="64"/>
      <c r="L12" s="64"/>
      <c r="M12" s="64"/>
    </row>
    <row r="13" spans="1:13" ht="36" x14ac:dyDescent="0.3">
      <c r="A13" s="77" t="s">
        <v>79</v>
      </c>
      <c r="B13" s="77" t="s">
        <v>73</v>
      </c>
      <c r="C13" s="78"/>
      <c r="D13" s="78"/>
      <c r="E13" s="78"/>
      <c r="F13" s="78"/>
      <c r="G13" s="79"/>
      <c r="H13" s="64"/>
      <c r="L13" s="64"/>
      <c r="M13" s="64"/>
    </row>
    <row r="14" spans="1:13" x14ac:dyDescent="0.3">
      <c r="A14" s="66" t="s">
        <v>80</v>
      </c>
      <c r="B14" s="80" t="s">
        <v>0</v>
      </c>
      <c r="C14" s="66" t="s">
        <v>538</v>
      </c>
      <c r="E14" s="72"/>
      <c r="F14" s="72"/>
      <c r="H14" s="64"/>
      <c r="L14" s="64"/>
      <c r="M14" s="64"/>
    </row>
    <row r="15" spans="1:13" x14ac:dyDescent="0.3">
      <c r="A15" s="66" t="s">
        <v>82</v>
      </c>
      <c r="B15" s="80" t="s">
        <v>83</v>
      </c>
      <c r="C15" s="66" t="s">
        <v>1734</v>
      </c>
      <c r="E15" s="72"/>
      <c r="F15" s="72"/>
      <c r="H15" s="64"/>
      <c r="L15" s="64"/>
      <c r="M15" s="64"/>
    </row>
    <row r="16" spans="1:13" ht="43.2" x14ac:dyDescent="0.3">
      <c r="A16" s="66" t="s">
        <v>84</v>
      </c>
      <c r="B16" s="80" t="s">
        <v>85</v>
      </c>
      <c r="C16" s="108" t="s">
        <v>1735</v>
      </c>
      <c r="E16" s="72"/>
      <c r="F16" s="72"/>
      <c r="H16" s="64"/>
      <c r="L16" s="64"/>
      <c r="M16" s="64"/>
    </row>
    <row r="17" spans="1:13" x14ac:dyDescent="0.3">
      <c r="A17" s="66" t="s">
        <v>86</v>
      </c>
      <c r="B17" s="80" t="s">
        <v>87</v>
      </c>
      <c r="C17" s="437">
        <v>45107</v>
      </c>
      <c r="E17" s="72"/>
      <c r="F17" s="72"/>
      <c r="H17" s="64"/>
      <c r="L17" s="64"/>
      <c r="M17" s="64"/>
    </row>
    <row r="18" spans="1:13" outlineLevel="1" x14ac:dyDescent="0.3">
      <c r="A18" s="66" t="s">
        <v>88</v>
      </c>
      <c r="B18" s="81" t="s">
        <v>89</v>
      </c>
      <c r="E18" s="72"/>
      <c r="F18" s="72"/>
      <c r="H18" s="64"/>
      <c r="L18" s="64"/>
      <c r="M18" s="64"/>
    </row>
    <row r="19" spans="1:13" outlineLevel="1" x14ac:dyDescent="0.3">
      <c r="A19" s="66" t="s">
        <v>90</v>
      </c>
      <c r="B19" s="81" t="s">
        <v>91</v>
      </c>
      <c r="E19" s="72"/>
      <c r="F19" s="72"/>
      <c r="H19" s="64"/>
      <c r="L19" s="64"/>
      <c r="M19" s="64"/>
    </row>
    <row r="20" spans="1:13" outlineLevel="1" x14ac:dyDescent="0.3">
      <c r="A20" s="66" t="s">
        <v>92</v>
      </c>
      <c r="B20" s="81"/>
      <c r="E20" s="72"/>
      <c r="F20" s="72"/>
      <c r="H20" s="64"/>
      <c r="L20" s="64"/>
      <c r="M20" s="64"/>
    </row>
    <row r="21" spans="1:13" outlineLevel="1" x14ac:dyDescent="0.3">
      <c r="A21" s="66" t="s">
        <v>93</v>
      </c>
      <c r="B21" s="81"/>
      <c r="E21" s="72"/>
      <c r="F21" s="72"/>
      <c r="H21" s="64"/>
      <c r="L21" s="64"/>
      <c r="M21" s="64"/>
    </row>
    <row r="22" spans="1:13" outlineLevel="1" x14ac:dyDescent="0.3">
      <c r="A22" s="66" t="s">
        <v>94</v>
      </c>
      <c r="B22" s="81"/>
      <c r="E22" s="72"/>
      <c r="F22" s="72"/>
      <c r="H22" s="64"/>
      <c r="L22" s="64"/>
      <c r="M22" s="64"/>
    </row>
    <row r="23" spans="1:13" outlineLevel="1" x14ac:dyDescent="0.3">
      <c r="A23" s="66" t="s">
        <v>95</v>
      </c>
      <c r="B23" s="81"/>
      <c r="E23" s="72"/>
      <c r="F23" s="72"/>
      <c r="H23" s="64"/>
      <c r="L23" s="64"/>
      <c r="M23" s="64"/>
    </row>
    <row r="24" spans="1:13" outlineLevel="1" x14ac:dyDescent="0.3">
      <c r="A24" s="66" t="s">
        <v>96</v>
      </c>
      <c r="B24" s="81"/>
      <c r="E24" s="72"/>
      <c r="F24" s="72"/>
      <c r="H24" s="64"/>
      <c r="L24" s="64"/>
      <c r="M24" s="64"/>
    </row>
    <row r="25" spans="1:13" outlineLevel="1" x14ac:dyDescent="0.3">
      <c r="A25" s="66" t="s">
        <v>97</v>
      </c>
      <c r="B25" s="81"/>
      <c r="E25" s="72"/>
      <c r="F25" s="72"/>
      <c r="H25" s="64"/>
      <c r="L25" s="64"/>
      <c r="M25" s="64"/>
    </row>
    <row r="26" spans="1:13" ht="18" x14ac:dyDescent="0.3">
      <c r="A26" s="78"/>
      <c r="B26" s="77" t="s">
        <v>74</v>
      </c>
      <c r="C26" s="78"/>
      <c r="D26" s="78"/>
      <c r="E26" s="78"/>
      <c r="F26" s="78"/>
      <c r="G26" s="79"/>
      <c r="H26" s="64"/>
      <c r="L26" s="64"/>
      <c r="M26" s="64"/>
    </row>
    <row r="27" spans="1:13" x14ac:dyDescent="0.3">
      <c r="A27" s="66" t="s">
        <v>98</v>
      </c>
      <c r="B27" s="289" t="s">
        <v>1726</v>
      </c>
      <c r="C27" s="258" t="s">
        <v>1722</v>
      </c>
      <c r="D27" s="83"/>
      <c r="E27" s="83"/>
      <c r="F27" s="83"/>
      <c r="H27" s="64"/>
      <c r="L27" s="64"/>
      <c r="M27" s="64"/>
    </row>
    <row r="28" spans="1:13" x14ac:dyDescent="0.3">
      <c r="A28" s="66" t="s">
        <v>99</v>
      </c>
      <c r="B28" s="267" t="s">
        <v>1721</v>
      </c>
      <c r="C28" s="242" t="s">
        <v>1722</v>
      </c>
      <c r="D28" s="83"/>
      <c r="E28" s="83"/>
      <c r="F28" s="83"/>
      <c r="H28" s="64"/>
      <c r="L28" s="64"/>
      <c r="M28" s="288" t="s">
        <v>1722</v>
      </c>
    </row>
    <row r="29" spans="1:13" x14ac:dyDescent="0.3">
      <c r="A29" s="66" t="s">
        <v>101</v>
      </c>
      <c r="B29" s="82" t="s">
        <v>100</v>
      </c>
      <c r="C29" s="66" t="s">
        <v>1722</v>
      </c>
      <c r="E29" s="83"/>
      <c r="F29" s="83"/>
      <c r="H29" s="64"/>
      <c r="L29" s="64"/>
      <c r="M29" s="288" t="s">
        <v>1723</v>
      </c>
    </row>
    <row r="30" spans="1:13" ht="43.2" outlineLevel="1" x14ac:dyDescent="0.3">
      <c r="A30" s="66" t="s">
        <v>103</v>
      </c>
      <c r="B30" s="82" t="s">
        <v>102</v>
      </c>
      <c r="C30" s="108" t="s">
        <v>1736</v>
      </c>
      <c r="E30" s="83"/>
      <c r="F30" s="83"/>
      <c r="H30" s="64"/>
      <c r="L30" s="64"/>
      <c r="M30" s="288" t="s">
        <v>1724</v>
      </c>
    </row>
    <row r="31" spans="1:13" outlineLevel="1" x14ac:dyDescent="0.3">
      <c r="A31" s="66" t="s">
        <v>104</v>
      </c>
      <c r="B31" s="82"/>
      <c r="E31" s="83"/>
      <c r="F31" s="83"/>
      <c r="H31" s="64"/>
      <c r="L31" s="64"/>
      <c r="M31" s="64"/>
    </row>
    <row r="32" spans="1:13" outlineLevel="1" x14ac:dyDescent="0.3">
      <c r="A32" s="66" t="s">
        <v>105</v>
      </c>
      <c r="B32" s="82"/>
      <c r="E32" s="83"/>
      <c r="F32" s="83"/>
      <c r="H32" s="64"/>
      <c r="L32" s="64"/>
      <c r="M32" s="64"/>
    </row>
    <row r="33" spans="1:14" outlineLevel="1" x14ac:dyDescent="0.3">
      <c r="A33" s="66" t="s">
        <v>106</v>
      </c>
      <c r="B33" s="82"/>
      <c r="E33" s="83"/>
      <c r="F33" s="83"/>
      <c r="H33" s="64"/>
      <c r="L33" s="64"/>
      <c r="M33" s="64"/>
    </row>
    <row r="34" spans="1:14" outlineLevel="1" x14ac:dyDescent="0.3">
      <c r="A34" s="66" t="s">
        <v>107</v>
      </c>
      <c r="B34" s="82"/>
      <c r="E34" s="83"/>
      <c r="F34" s="83"/>
      <c r="H34" s="64"/>
      <c r="L34" s="64"/>
      <c r="M34" s="64"/>
    </row>
    <row r="35" spans="1:14" outlineLevel="1" x14ac:dyDescent="0.3">
      <c r="A35" s="66" t="s">
        <v>108</v>
      </c>
      <c r="B35" s="84"/>
      <c r="E35" s="83"/>
      <c r="F35" s="83"/>
      <c r="H35" s="64"/>
      <c r="L35" s="64"/>
      <c r="M35" s="64"/>
    </row>
    <row r="36" spans="1:14" ht="18" x14ac:dyDescent="0.3">
      <c r="A36" s="77"/>
      <c r="B36" s="77" t="s">
        <v>75</v>
      </c>
      <c r="C36" s="77"/>
      <c r="D36" s="78"/>
      <c r="E36" s="78"/>
      <c r="F36" s="78"/>
      <c r="G36" s="79"/>
      <c r="H36" s="64"/>
      <c r="L36" s="64"/>
      <c r="M36" s="64"/>
    </row>
    <row r="37" spans="1:14" ht="15" customHeight="1" x14ac:dyDescent="0.3">
      <c r="A37" s="85"/>
      <c r="B37" s="86" t="s">
        <v>109</v>
      </c>
      <c r="C37" s="85" t="s">
        <v>110</v>
      </c>
      <c r="D37" s="87"/>
      <c r="E37" s="87"/>
      <c r="F37" s="87"/>
      <c r="G37" s="88"/>
      <c r="H37" s="64"/>
      <c r="L37" s="64"/>
      <c r="M37" s="64"/>
    </row>
    <row r="38" spans="1:14" x14ac:dyDescent="0.3">
      <c r="A38" s="66" t="s">
        <v>4</v>
      </c>
      <c r="B38" s="83" t="s">
        <v>994</v>
      </c>
      <c r="C38" s="438">
        <v>10313.04497354991</v>
      </c>
      <c r="F38" s="83"/>
      <c r="H38" s="64"/>
      <c r="L38" s="64"/>
      <c r="M38" s="64"/>
    </row>
    <row r="39" spans="1:14" x14ac:dyDescent="0.3">
      <c r="A39" s="66" t="s">
        <v>111</v>
      </c>
      <c r="B39" s="83" t="s">
        <v>112</v>
      </c>
      <c r="C39" s="438">
        <v>8850</v>
      </c>
      <c r="F39" s="83"/>
      <c r="H39" s="64"/>
      <c r="L39" s="64"/>
      <c r="M39" s="64"/>
      <c r="N39" s="95"/>
    </row>
    <row r="40" spans="1:14" outlineLevel="1" x14ac:dyDescent="0.3">
      <c r="A40" s="66" t="s">
        <v>113</v>
      </c>
      <c r="B40" s="89" t="s">
        <v>114</v>
      </c>
      <c r="C40" s="438">
        <v>10483.620183497842</v>
      </c>
      <c r="F40" s="83"/>
      <c r="H40" s="64"/>
      <c r="L40" s="64"/>
      <c r="M40" s="64"/>
      <c r="N40" s="95"/>
    </row>
    <row r="41" spans="1:14" outlineLevel="1" x14ac:dyDescent="0.3">
      <c r="A41" s="66" t="s">
        <v>116</v>
      </c>
      <c r="B41" s="89" t="s">
        <v>117</v>
      </c>
      <c r="C41" s="438">
        <v>8391.1811057873238</v>
      </c>
      <c r="F41" s="83"/>
      <c r="H41" s="64"/>
      <c r="L41" s="64"/>
      <c r="M41" s="64"/>
      <c r="N41" s="95"/>
    </row>
    <row r="42" spans="1:14" outlineLevel="1" x14ac:dyDescent="0.3">
      <c r="A42" s="66" t="s">
        <v>118</v>
      </c>
      <c r="B42" s="89"/>
      <c r="C42" s="178"/>
      <c r="F42" s="83"/>
      <c r="H42" s="64"/>
      <c r="L42" s="64"/>
      <c r="M42" s="64"/>
      <c r="N42" s="95"/>
    </row>
    <row r="43" spans="1:14" outlineLevel="1" x14ac:dyDescent="0.3">
      <c r="A43" s="95" t="s">
        <v>1194</v>
      </c>
      <c r="B43" s="83"/>
      <c r="F43" s="83"/>
      <c r="H43" s="64"/>
      <c r="L43" s="64"/>
      <c r="M43" s="64"/>
      <c r="N43" s="95"/>
    </row>
    <row r="44" spans="1:14" ht="15" customHeight="1" x14ac:dyDescent="0.3">
      <c r="A44" s="85"/>
      <c r="B44" s="85" t="s">
        <v>119</v>
      </c>
      <c r="C44" s="85" t="s">
        <v>1648</v>
      </c>
      <c r="D44" s="85" t="s">
        <v>1693</v>
      </c>
      <c r="E44" s="85"/>
      <c r="F44" s="85" t="s">
        <v>1692</v>
      </c>
      <c r="G44" s="85" t="s">
        <v>120</v>
      </c>
      <c r="I44" s="64"/>
      <c r="J44" s="64"/>
      <c r="K44" s="95"/>
      <c r="L44" s="95"/>
      <c r="M44" s="95"/>
      <c r="N44" s="95"/>
    </row>
    <row r="45" spans="1:14" x14ac:dyDescent="0.3">
      <c r="A45" s="66" t="s">
        <v>8</v>
      </c>
      <c r="B45" s="220" t="s">
        <v>121</v>
      </c>
      <c r="C45" s="174">
        <v>0.05</v>
      </c>
      <c r="D45" s="174">
        <f>IF(OR(C38="[For completion]",C39="[For completion]"),"Please complete G.3.1.1 and G.3.1.2",(C38/C39-1-MAX(C45,F45)))</f>
        <v>1.5315816220328765E-2</v>
      </c>
      <c r="E45" s="174"/>
      <c r="F45" s="174">
        <v>0.15</v>
      </c>
      <c r="G45" s="258" t="s">
        <v>1737</v>
      </c>
      <c r="H45" s="64"/>
      <c r="L45" s="64"/>
      <c r="M45" s="64"/>
      <c r="N45" s="95"/>
    </row>
    <row r="46" spans="1:14" outlineLevel="1" x14ac:dyDescent="0.3">
      <c r="A46" s="66" t="s">
        <v>122</v>
      </c>
      <c r="B46" s="81" t="s">
        <v>123</v>
      </c>
      <c r="C46" s="174"/>
      <c r="D46" s="174"/>
      <c r="E46" s="174"/>
      <c r="F46" s="174"/>
      <c r="G46" s="102"/>
      <c r="H46" s="64"/>
      <c r="L46" s="64"/>
      <c r="M46" s="64"/>
      <c r="N46" s="95"/>
    </row>
    <row r="47" spans="1:14" outlineLevel="1" x14ac:dyDescent="0.3">
      <c r="A47" s="66" t="s">
        <v>124</v>
      </c>
      <c r="B47" s="81" t="s">
        <v>125</v>
      </c>
      <c r="C47" s="174"/>
      <c r="D47" s="174"/>
      <c r="E47" s="174"/>
      <c r="F47" s="174"/>
      <c r="G47" s="102"/>
      <c r="H47" s="64"/>
      <c r="L47" s="64"/>
      <c r="M47" s="64"/>
      <c r="N47" s="95"/>
    </row>
    <row r="48" spans="1:14" outlineLevel="1" x14ac:dyDescent="0.3">
      <c r="A48" s="66" t="s">
        <v>126</v>
      </c>
      <c r="B48" s="81"/>
      <c r="C48" s="102"/>
      <c r="D48" s="102"/>
      <c r="E48" s="102"/>
      <c r="F48" s="102"/>
      <c r="G48" s="102"/>
      <c r="H48" s="64"/>
      <c r="L48" s="64"/>
      <c r="M48" s="64"/>
      <c r="N48" s="95"/>
    </row>
    <row r="49" spans="1:14" outlineLevel="1" x14ac:dyDescent="0.3">
      <c r="A49" s="66" t="s">
        <v>127</v>
      </c>
      <c r="B49" s="81"/>
      <c r="C49" s="102"/>
      <c r="D49" s="102"/>
      <c r="E49" s="102"/>
      <c r="F49" s="102"/>
      <c r="G49" s="102"/>
      <c r="H49" s="64"/>
      <c r="L49" s="64"/>
      <c r="M49" s="64"/>
      <c r="N49" s="95"/>
    </row>
    <row r="50" spans="1:14" outlineLevel="1" x14ac:dyDescent="0.3">
      <c r="A50" s="66" t="s">
        <v>128</v>
      </c>
      <c r="B50" s="81"/>
      <c r="C50" s="102"/>
      <c r="D50" s="102"/>
      <c r="E50" s="102"/>
      <c r="F50" s="102"/>
      <c r="G50" s="102"/>
      <c r="H50" s="64"/>
      <c r="L50" s="64"/>
      <c r="M50" s="64"/>
      <c r="N50" s="95"/>
    </row>
    <row r="51" spans="1:14" outlineLevel="1" x14ac:dyDescent="0.3">
      <c r="A51" s="66" t="s">
        <v>129</v>
      </c>
      <c r="B51" s="81"/>
      <c r="C51" s="102"/>
      <c r="D51" s="102"/>
      <c r="E51" s="102"/>
      <c r="F51" s="102"/>
      <c r="G51" s="102"/>
      <c r="H51" s="64"/>
      <c r="L51" s="64"/>
      <c r="M51" s="64"/>
      <c r="N51" s="95"/>
    </row>
    <row r="52" spans="1:14" ht="15" customHeight="1" x14ac:dyDescent="0.3">
      <c r="A52" s="85"/>
      <c r="B52" s="86" t="s">
        <v>130</v>
      </c>
      <c r="C52" s="85" t="s">
        <v>110</v>
      </c>
      <c r="D52" s="85"/>
      <c r="E52" s="87"/>
      <c r="F52" s="88" t="s">
        <v>131</v>
      </c>
      <c r="G52" s="88"/>
      <c r="H52" s="64"/>
      <c r="L52" s="64"/>
      <c r="M52" s="64"/>
      <c r="N52" s="95"/>
    </row>
    <row r="53" spans="1:14" x14ac:dyDescent="0.3">
      <c r="A53" s="66" t="s">
        <v>132</v>
      </c>
      <c r="B53" s="83" t="s">
        <v>133</v>
      </c>
      <c r="C53" s="291">
        <v>10268.54497354991</v>
      </c>
      <c r="E53" s="90"/>
      <c r="F53" s="188">
        <f>IF($C$58=0,"",IF(C53="[for completion]","",C53/$C$58))</f>
        <v>0.99568507651094995</v>
      </c>
      <c r="G53" s="91"/>
      <c r="H53" s="64"/>
      <c r="L53" s="64"/>
      <c r="M53" s="64"/>
      <c r="N53" s="95"/>
    </row>
    <row r="54" spans="1:14" x14ac:dyDescent="0.3">
      <c r="A54" s="66" t="s">
        <v>134</v>
      </c>
      <c r="B54" s="83" t="s">
        <v>135</v>
      </c>
      <c r="C54" s="178">
        <v>0</v>
      </c>
      <c r="E54" s="90"/>
      <c r="F54" s="188">
        <f>IF($C$58=0,"",IF(C54="[for completion]","",C54/$C$58))</f>
        <v>0</v>
      </c>
      <c r="G54" s="91"/>
      <c r="H54" s="64"/>
      <c r="L54" s="64"/>
      <c r="M54" s="64"/>
      <c r="N54" s="95"/>
    </row>
    <row r="55" spans="1:14" x14ac:dyDescent="0.3">
      <c r="A55" s="66" t="s">
        <v>136</v>
      </c>
      <c r="B55" s="83" t="s">
        <v>137</v>
      </c>
      <c r="C55" s="178">
        <v>0</v>
      </c>
      <c r="E55" s="90"/>
      <c r="F55" s="196">
        <f>IF($C$58=0,"",IF(C55="[for completion]","",C55/$C$58))</f>
        <v>0</v>
      </c>
      <c r="G55" s="91"/>
      <c r="H55" s="64"/>
      <c r="L55" s="64"/>
      <c r="M55" s="64"/>
      <c r="N55" s="95"/>
    </row>
    <row r="56" spans="1:14" x14ac:dyDescent="0.3">
      <c r="A56" s="66" t="s">
        <v>138</v>
      </c>
      <c r="B56" s="83" t="s">
        <v>139</v>
      </c>
      <c r="C56" s="178">
        <v>44.5</v>
      </c>
      <c r="E56" s="90"/>
      <c r="F56" s="196">
        <f>IF($C$58=0,"",IF(C56="[for completion]","",C56/$C$58))</f>
        <v>4.3149234890500444E-3</v>
      </c>
      <c r="G56" s="91"/>
      <c r="H56" s="64"/>
      <c r="L56" s="64"/>
      <c r="M56" s="64"/>
      <c r="N56" s="95"/>
    </row>
    <row r="57" spans="1:14" x14ac:dyDescent="0.3">
      <c r="A57" s="66" t="s">
        <v>140</v>
      </c>
      <c r="B57" s="66" t="s">
        <v>141</v>
      </c>
      <c r="C57" s="178">
        <v>0</v>
      </c>
      <c r="E57" s="90"/>
      <c r="F57" s="188">
        <f>IF($C$58=0,"",IF(C57="[for completion]","",C57/$C$58))</f>
        <v>0</v>
      </c>
      <c r="G57" s="91"/>
      <c r="H57" s="64"/>
      <c r="L57" s="64"/>
      <c r="M57" s="64"/>
      <c r="N57" s="95"/>
    </row>
    <row r="58" spans="1:14" x14ac:dyDescent="0.3">
      <c r="A58" s="66" t="s">
        <v>142</v>
      </c>
      <c r="B58" s="92" t="s">
        <v>143</v>
      </c>
      <c r="C58" s="179">
        <f>SUM(C53:C57)</f>
        <v>10313.04497354991</v>
      </c>
      <c r="D58" s="90"/>
      <c r="E58" s="90"/>
      <c r="F58" s="189">
        <f>SUM(F53:F57)</f>
        <v>1</v>
      </c>
      <c r="G58" s="91"/>
      <c r="H58" s="64"/>
      <c r="L58" s="64"/>
      <c r="M58" s="64"/>
      <c r="N58" s="95"/>
    </row>
    <row r="59" spans="1:14" outlineLevel="1" x14ac:dyDescent="0.3">
      <c r="A59" s="66" t="s">
        <v>144</v>
      </c>
      <c r="B59" s="94" t="s">
        <v>145</v>
      </c>
      <c r="C59" s="178"/>
      <c r="E59" s="90"/>
      <c r="F59" s="188">
        <f t="shared" ref="F59:F64" si="0">IF($C$58=0,"",IF(C59="[for completion]","",C59/$C$58))</f>
        <v>0</v>
      </c>
      <c r="G59" s="91"/>
      <c r="H59" s="64"/>
      <c r="L59" s="64"/>
      <c r="M59" s="64"/>
      <c r="N59" s="95"/>
    </row>
    <row r="60" spans="1:14" outlineLevel="1" x14ac:dyDescent="0.3">
      <c r="A60" s="66" t="s">
        <v>146</v>
      </c>
      <c r="B60" s="94" t="s">
        <v>145</v>
      </c>
      <c r="C60" s="178"/>
      <c r="E60" s="90"/>
      <c r="F60" s="188">
        <f t="shared" si="0"/>
        <v>0</v>
      </c>
      <c r="G60" s="91"/>
      <c r="H60" s="64"/>
      <c r="L60" s="64"/>
      <c r="M60" s="64"/>
      <c r="N60" s="95"/>
    </row>
    <row r="61" spans="1:14" outlineLevel="1" x14ac:dyDescent="0.3">
      <c r="A61" s="66" t="s">
        <v>147</v>
      </c>
      <c r="B61" s="94" t="s">
        <v>145</v>
      </c>
      <c r="C61" s="178"/>
      <c r="E61" s="90"/>
      <c r="F61" s="188">
        <f t="shared" si="0"/>
        <v>0</v>
      </c>
      <c r="G61" s="91"/>
      <c r="H61" s="64"/>
      <c r="L61" s="64"/>
      <c r="M61" s="64"/>
      <c r="N61" s="95"/>
    </row>
    <row r="62" spans="1:14" outlineLevel="1" x14ac:dyDescent="0.3">
      <c r="A62" s="66" t="s">
        <v>148</v>
      </c>
      <c r="B62" s="94" t="s">
        <v>145</v>
      </c>
      <c r="C62" s="178"/>
      <c r="E62" s="90"/>
      <c r="F62" s="188">
        <f t="shared" si="0"/>
        <v>0</v>
      </c>
      <c r="G62" s="91"/>
      <c r="H62" s="64"/>
      <c r="L62" s="64"/>
      <c r="M62" s="64"/>
      <c r="N62" s="95"/>
    </row>
    <row r="63" spans="1:14" outlineLevel="1" x14ac:dyDescent="0.3">
      <c r="A63" s="66" t="s">
        <v>149</v>
      </c>
      <c r="B63" s="94" t="s">
        <v>145</v>
      </c>
      <c r="C63" s="178"/>
      <c r="E63" s="90"/>
      <c r="F63" s="188">
        <f t="shared" si="0"/>
        <v>0</v>
      </c>
      <c r="G63" s="91"/>
      <c r="H63" s="64"/>
      <c r="L63" s="64"/>
      <c r="M63" s="64"/>
      <c r="N63" s="95"/>
    </row>
    <row r="64" spans="1:14" outlineLevel="1" x14ac:dyDescent="0.3">
      <c r="A64" s="66" t="s">
        <v>150</v>
      </c>
      <c r="B64" s="94" t="s">
        <v>145</v>
      </c>
      <c r="C64" s="180"/>
      <c r="D64" s="95"/>
      <c r="E64" s="95"/>
      <c r="F64" s="188">
        <f t="shared" si="0"/>
        <v>0</v>
      </c>
      <c r="G64" s="93"/>
      <c r="H64" s="64"/>
      <c r="L64" s="64"/>
      <c r="M64" s="64"/>
      <c r="N64" s="95"/>
    </row>
    <row r="65" spans="1:14" ht="15" customHeight="1" x14ac:dyDescent="0.3">
      <c r="A65" s="85"/>
      <c r="B65" s="86" t="s">
        <v>151</v>
      </c>
      <c r="C65" s="129" t="s">
        <v>1005</v>
      </c>
      <c r="D65" s="129" t="s">
        <v>1006</v>
      </c>
      <c r="E65" s="87"/>
      <c r="F65" s="88" t="s">
        <v>152</v>
      </c>
      <c r="G65" s="96" t="s">
        <v>153</v>
      </c>
      <c r="H65" s="64"/>
      <c r="L65" s="64"/>
      <c r="M65" s="64"/>
      <c r="N65" s="95"/>
    </row>
    <row r="66" spans="1:14" x14ac:dyDescent="0.3">
      <c r="A66" s="66" t="s">
        <v>154</v>
      </c>
      <c r="B66" s="83" t="s">
        <v>1054</v>
      </c>
      <c r="C66" s="292">
        <v>27.0826758990553</v>
      </c>
      <c r="D66" s="292" t="s">
        <v>827</v>
      </c>
      <c r="E66" s="80"/>
      <c r="F66" s="97"/>
      <c r="G66" s="98"/>
      <c r="H66" s="64"/>
      <c r="L66" s="64"/>
      <c r="M66" s="64"/>
      <c r="N66" s="95"/>
    </row>
    <row r="67" spans="1:14" x14ac:dyDescent="0.3">
      <c r="B67" s="83"/>
      <c r="E67" s="80"/>
      <c r="F67" s="97"/>
      <c r="G67" s="98"/>
      <c r="H67" s="64"/>
      <c r="L67" s="64"/>
      <c r="M67" s="64"/>
      <c r="N67" s="95"/>
    </row>
    <row r="68" spans="1:14" x14ac:dyDescent="0.3">
      <c r="B68" s="83" t="s">
        <v>999</v>
      </c>
      <c r="C68" s="80"/>
      <c r="D68" s="80"/>
      <c r="E68" s="80"/>
      <c r="F68" s="98"/>
      <c r="G68" s="98"/>
      <c r="H68" s="64"/>
      <c r="L68" s="64"/>
      <c r="M68" s="64"/>
      <c r="N68" s="95"/>
    </row>
    <row r="69" spans="1:14" x14ac:dyDescent="0.3">
      <c r="B69" s="83" t="s">
        <v>156</v>
      </c>
      <c r="E69" s="80"/>
      <c r="F69" s="98"/>
      <c r="G69" s="98"/>
      <c r="H69" s="64"/>
      <c r="L69" s="64"/>
      <c r="M69" s="64"/>
      <c r="N69" s="95"/>
    </row>
    <row r="70" spans="1:14" x14ac:dyDescent="0.3">
      <c r="A70" s="66" t="s">
        <v>157</v>
      </c>
      <c r="B70" s="169" t="s">
        <v>1142</v>
      </c>
      <c r="C70" s="291">
        <v>3.552022719999997</v>
      </c>
      <c r="D70" s="292" t="s">
        <v>827</v>
      </c>
      <c r="E70" s="62"/>
      <c r="F70" s="188">
        <f t="shared" ref="F70:F76" si="1">IF($C$77=0,"",IF(C70="[for completion]","",C70/$C$77))</f>
        <v>3.4591295350504058E-4</v>
      </c>
      <c r="G70" s="188" t="str">
        <f>IF($D$77=0,"",IF(D70="[Mark as ND1 if not relevant]","",D70/$D$77))</f>
        <v/>
      </c>
      <c r="H70" s="64"/>
      <c r="L70" s="64"/>
      <c r="M70" s="64"/>
      <c r="N70" s="95"/>
    </row>
    <row r="71" spans="1:14" x14ac:dyDescent="0.3">
      <c r="A71" s="66" t="s">
        <v>158</v>
      </c>
      <c r="B71" s="170" t="s">
        <v>1143</v>
      </c>
      <c r="C71" s="438">
        <v>9.3194095899999958</v>
      </c>
      <c r="D71" s="292" t="s">
        <v>827</v>
      </c>
      <c r="E71" s="62"/>
      <c r="F71" s="188">
        <f t="shared" si="1"/>
        <v>9.0756865885139963E-4</v>
      </c>
      <c r="G71" s="188" t="str">
        <f t="shared" ref="G71:G76" si="2">IF($D$77=0,"",IF(D71="[Mark as ND1 if not relevant]","",D71/$D$77))</f>
        <v/>
      </c>
      <c r="H71" s="64"/>
      <c r="L71" s="64"/>
      <c r="M71" s="64"/>
      <c r="N71" s="95"/>
    </row>
    <row r="72" spans="1:14" x14ac:dyDescent="0.3">
      <c r="A72" s="66" t="s">
        <v>159</v>
      </c>
      <c r="B72" s="169" t="s">
        <v>1144</v>
      </c>
      <c r="C72" s="438">
        <v>15.028946730000042</v>
      </c>
      <c r="D72" s="292" t="s">
        <v>827</v>
      </c>
      <c r="E72" s="62"/>
      <c r="F72" s="188">
        <f t="shared" si="1"/>
        <v>1.4635906809301717E-3</v>
      </c>
      <c r="G72" s="188" t="str">
        <f t="shared" si="2"/>
        <v/>
      </c>
      <c r="H72" s="64"/>
      <c r="L72" s="64"/>
      <c r="M72" s="64"/>
      <c r="N72" s="95"/>
    </row>
    <row r="73" spans="1:14" x14ac:dyDescent="0.3">
      <c r="A73" s="66" t="s">
        <v>160</v>
      </c>
      <c r="B73" s="169" t="s">
        <v>1145</v>
      </c>
      <c r="C73" s="438">
        <v>23.834221410000001</v>
      </c>
      <c r="D73" s="292" t="s">
        <v>827</v>
      </c>
      <c r="E73" s="62"/>
      <c r="F73" s="188">
        <f t="shared" si="1"/>
        <v>2.3210904243388905E-3</v>
      </c>
      <c r="G73" s="188" t="str">
        <f t="shared" si="2"/>
        <v/>
      </c>
      <c r="H73" s="64"/>
      <c r="L73" s="64"/>
      <c r="M73" s="64"/>
      <c r="N73" s="95"/>
    </row>
    <row r="74" spans="1:14" x14ac:dyDescent="0.3">
      <c r="A74" s="66" t="s">
        <v>161</v>
      </c>
      <c r="B74" s="169" t="s">
        <v>1146</v>
      </c>
      <c r="C74" s="438">
        <v>31.120140150000051</v>
      </c>
      <c r="D74" s="292" t="s">
        <v>827</v>
      </c>
      <c r="E74" s="62"/>
      <c r="F74" s="188">
        <f t="shared" si="1"/>
        <v>3.0306280227783353E-3</v>
      </c>
      <c r="G74" s="188" t="str">
        <f t="shared" si="2"/>
        <v/>
      </c>
      <c r="H74" s="64"/>
      <c r="L74" s="64"/>
      <c r="M74" s="64"/>
      <c r="N74" s="95"/>
    </row>
    <row r="75" spans="1:14" x14ac:dyDescent="0.3">
      <c r="A75" s="66" t="s">
        <v>162</v>
      </c>
      <c r="B75" s="169" t="s">
        <v>1147</v>
      </c>
      <c r="C75" s="438">
        <v>519.72951683999941</v>
      </c>
      <c r="D75" s="292" t="s">
        <v>827</v>
      </c>
      <c r="E75" s="62"/>
      <c r="F75" s="188">
        <f t="shared" si="1"/>
        <v>5.0613745002698655E-2</v>
      </c>
      <c r="G75" s="188" t="str">
        <f t="shared" si="2"/>
        <v/>
      </c>
      <c r="H75" s="64"/>
      <c r="L75" s="64"/>
      <c r="M75" s="64"/>
      <c r="N75" s="95"/>
    </row>
    <row r="76" spans="1:14" x14ac:dyDescent="0.3">
      <c r="A76" s="66" t="s">
        <v>163</v>
      </c>
      <c r="B76" s="169" t="s">
        <v>1148</v>
      </c>
      <c r="C76" s="438">
        <v>9665.9607161099357</v>
      </c>
      <c r="D76" s="292" t="s">
        <v>827</v>
      </c>
      <c r="E76" s="62"/>
      <c r="F76" s="188">
        <f t="shared" si="1"/>
        <v>0.94131746425689755</v>
      </c>
      <c r="G76" s="188" t="str">
        <f t="shared" si="2"/>
        <v/>
      </c>
      <c r="H76" s="64"/>
      <c r="L76" s="64"/>
      <c r="M76" s="64"/>
      <c r="N76" s="95"/>
    </row>
    <row r="77" spans="1:14" x14ac:dyDescent="0.3">
      <c r="A77" s="66" t="s">
        <v>164</v>
      </c>
      <c r="B77" s="99" t="s">
        <v>143</v>
      </c>
      <c r="C77" s="179">
        <f>SUM(C70:C76)</f>
        <v>10268.544973549935</v>
      </c>
      <c r="D77" s="179">
        <f>SUM(D70:D76)</f>
        <v>0</v>
      </c>
      <c r="E77" s="83"/>
      <c r="F77" s="189">
        <f>SUM(F70:F76)</f>
        <v>1</v>
      </c>
      <c r="G77" s="189">
        <f>SUM(G70:G76)</f>
        <v>0</v>
      </c>
      <c r="H77" s="64"/>
      <c r="L77" s="64"/>
      <c r="M77" s="64"/>
      <c r="N77" s="95"/>
    </row>
    <row r="78" spans="1:14" outlineLevel="1" x14ac:dyDescent="0.3">
      <c r="A78" s="66" t="s">
        <v>165</v>
      </c>
      <c r="B78" s="100" t="s">
        <v>166</v>
      </c>
      <c r="C78" s="179"/>
      <c r="D78" s="179"/>
      <c r="E78" s="83"/>
      <c r="F78" s="188">
        <f>IF($C$77=0,"",IF(C78="[for completion]","",C78/$C$77))</f>
        <v>0</v>
      </c>
      <c r="G78" s="188" t="str">
        <f t="shared" ref="G78:G87" si="3">IF($D$77=0,"",IF(D78="[for completion]","",D78/$D$77))</f>
        <v/>
      </c>
      <c r="H78" s="64"/>
      <c r="L78" s="64"/>
      <c r="M78" s="64"/>
      <c r="N78" s="95"/>
    </row>
    <row r="79" spans="1:14" outlineLevel="1" x14ac:dyDescent="0.3">
      <c r="A79" s="66" t="s">
        <v>167</v>
      </c>
      <c r="B79" s="100" t="s">
        <v>168</v>
      </c>
      <c r="C79" s="179"/>
      <c r="D79" s="179"/>
      <c r="E79" s="83"/>
      <c r="F79" s="188">
        <f t="shared" ref="F79:F87" si="4">IF($C$77=0,"",IF(C79="[for completion]","",C79/$C$77))</f>
        <v>0</v>
      </c>
      <c r="G79" s="188" t="str">
        <f t="shared" si="3"/>
        <v/>
      </c>
      <c r="H79" s="64"/>
      <c r="L79" s="64"/>
      <c r="M79" s="64"/>
      <c r="N79" s="95"/>
    </row>
    <row r="80" spans="1:14" outlineLevel="1" x14ac:dyDescent="0.3">
      <c r="A80" s="66" t="s">
        <v>169</v>
      </c>
      <c r="B80" s="100" t="s">
        <v>170</v>
      </c>
      <c r="C80" s="179"/>
      <c r="D80" s="179"/>
      <c r="E80" s="83"/>
      <c r="F80" s="188">
        <f t="shared" si="4"/>
        <v>0</v>
      </c>
      <c r="G80" s="188" t="str">
        <f t="shared" si="3"/>
        <v/>
      </c>
      <c r="H80" s="64"/>
      <c r="L80" s="64"/>
      <c r="M80" s="64"/>
      <c r="N80" s="95"/>
    </row>
    <row r="81" spans="1:14" outlineLevel="1" x14ac:dyDescent="0.3">
      <c r="A81" s="66" t="s">
        <v>171</v>
      </c>
      <c r="B81" s="100" t="s">
        <v>172</v>
      </c>
      <c r="C81" s="179"/>
      <c r="D81" s="179"/>
      <c r="E81" s="83"/>
      <c r="F81" s="188">
        <f t="shared" si="4"/>
        <v>0</v>
      </c>
      <c r="G81" s="188" t="str">
        <f t="shared" si="3"/>
        <v/>
      </c>
      <c r="H81" s="64"/>
      <c r="L81" s="64"/>
      <c r="M81" s="64"/>
      <c r="N81" s="95"/>
    </row>
    <row r="82" spans="1:14" outlineLevel="1" x14ac:dyDescent="0.3">
      <c r="A82" s="66" t="s">
        <v>173</v>
      </c>
      <c r="B82" s="100" t="s">
        <v>174</v>
      </c>
      <c r="C82" s="179"/>
      <c r="D82" s="179"/>
      <c r="E82" s="83"/>
      <c r="F82" s="188">
        <f t="shared" si="4"/>
        <v>0</v>
      </c>
      <c r="G82" s="188" t="str">
        <f t="shared" si="3"/>
        <v/>
      </c>
      <c r="H82" s="64"/>
      <c r="L82" s="64"/>
      <c r="M82" s="64"/>
      <c r="N82" s="95"/>
    </row>
    <row r="83" spans="1:14" outlineLevel="1" x14ac:dyDescent="0.3">
      <c r="A83" s="66" t="s">
        <v>175</v>
      </c>
      <c r="B83" s="100"/>
      <c r="C83" s="90"/>
      <c r="D83" s="90"/>
      <c r="E83" s="83"/>
      <c r="F83" s="91"/>
      <c r="G83" s="91"/>
      <c r="H83" s="64"/>
      <c r="L83" s="64"/>
      <c r="M83" s="64"/>
      <c r="N83" s="95"/>
    </row>
    <row r="84" spans="1:14" outlineLevel="1" x14ac:dyDescent="0.3">
      <c r="A84" s="66" t="s">
        <v>176</v>
      </c>
      <c r="B84" s="100"/>
      <c r="C84" s="90"/>
      <c r="D84" s="90"/>
      <c r="E84" s="83"/>
      <c r="F84" s="91"/>
      <c r="G84" s="91"/>
      <c r="H84" s="64"/>
      <c r="L84" s="64"/>
      <c r="M84" s="64"/>
      <c r="N84" s="95"/>
    </row>
    <row r="85" spans="1:14" outlineLevel="1" x14ac:dyDescent="0.3">
      <c r="A85" s="66" t="s">
        <v>177</v>
      </c>
      <c r="B85" s="100"/>
      <c r="C85" s="90"/>
      <c r="D85" s="90"/>
      <c r="E85" s="83"/>
      <c r="F85" s="91"/>
      <c r="G85" s="91"/>
      <c r="H85" s="64"/>
      <c r="L85" s="64"/>
      <c r="M85" s="64"/>
      <c r="N85" s="95"/>
    </row>
    <row r="86" spans="1:14" outlineLevel="1" x14ac:dyDescent="0.3">
      <c r="A86" s="66" t="s">
        <v>178</v>
      </c>
      <c r="B86" s="99"/>
      <c r="C86" s="90"/>
      <c r="D86" s="90"/>
      <c r="E86" s="83"/>
      <c r="F86" s="91">
        <f t="shared" si="4"/>
        <v>0</v>
      </c>
      <c r="G86" s="91" t="str">
        <f t="shared" si="3"/>
        <v/>
      </c>
      <c r="H86" s="64"/>
      <c r="L86" s="64"/>
      <c r="M86" s="64"/>
      <c r="N86" s="95"/>
    </row>
    <row r="87" spans="1:14" outlineLevel="1" x14ac:dyDescent="0.3">
      <c r="A87" s="66" t="s">
        <v>179</v>
      </c>
      <c r="B87" s="100"/>
      <c r="C87" s="90"/>
      <c r="D87" s="90"/>
      <c r="E87" s="83"/>
      <c r="F87" s="91">
        <f t="shared" si="4"/>
        <v>0</v>
      </c>
      <c r="G87" s="91" t="str">
        <f t="shared" si="3"/>
        <v/>
      </c>
      <c r="H87" s="64"/>
      <c r="L87" s="64"/>
      <c r="M87" s="64"/>
      <c r="N87" s="95"/>
    </row>
    <row r="88" spans="1:14" ht="15" customHeight="1" x14ac:dyDescent="0.3">
      <c r="A88" s="85"/>
      <c r="B88" s="86" t="s">
        <v>180</v>
      </c>
      <c r="C88" s="129" t="s">
        <v>1007</v>
      </c>
      <c r="D88" s="129" t="s">
        <v>1008</v>
      </c>
      <c r="E88" s="87"/>
      <c r="F88" s="88" t="s">
        <v>181</v>
      </c>
      <c r="G88" s="85" t="s">
        <v>182</v>
      </c>
      <c r="H88" s="64"/>
      <c r="L88" s="64"/>
      <c r="M88" s="64"/>
      <c r="N88" s="95"/>
    </row>
    <row r="89" spans="1:14" x14ac:dyDescent="0.3">
      <c r="A89" s="66" t="s">
        <v>183</v>
      </c>
      <c r="B89" s="83" t="s">
        <v>155</v>
      </c>
      <c r="C89" s="292">
        <v>4.5652658462967262</v>
      </c>
      <c r="D89" s="292">
        <v>5.5652658462967262</v>
      </c>
      <c r="E89" s="80"/>
      <c r="F89" s="194"/>
      <c r="G89" s="195"/>
      <c r="H89" s="64"/>
      <c r="L89" s="64"/>
      <c r="M89" s="64"/>
      <c r="N89" s="95"/>
    </row>
    <row r="90" spans="1:14" x14ac:dyDescent="0.3">
      <c r="B90" s="83"/>
      <c r="C90" s="181"/>
      <c r="D90" s="181"/>
      <c r="E90" s="80"/>
      <c r="F90" s="194"/>
      <c r="G90" s="195"/>
      <c r="H90" s="64"/>
      <c r="L90" s="64"/>
      <c r="M90" s="64"/>
      <c r="N90" s="95"/>
    </row>
    <row r="91" spans="1:14" x14ac:dyDescent="0.3">
      <c r="B91" s="83" t="s">
        <v>1000</v>
      </c>
      <c r="C91" s="193"/>
      <c r="D91" s="193"/>
      <c r="E91" s="80"/>
      <c r="F91" s="195"/>
      <c r="G91" s="195"/>
      <c r="H91" s="64"/>
      <c r="L91" s="64"/>
      <c r="M91" s="64"/>
      <c r="N91" s="95"/>
    </row>
    <row r="92" spans="1:14" x14ac:dyDescent="0.3">
      <c r="A92" s="66" t="s">
        <v>184</v>
      </c>
      <c r="B92" s="83" t="s">
        <v>156</v>
      </c>
      <c r="C92" s="181"/>
      <c r="D92" s="181"/>
      <c r="E92" s="80"/>
      <c r="F92" s="195"/>
      <c r="G92" s="195"/>
      <c r="H92" s="64"/>
      <c r="L92" s="64"/>
      <c r="M92" s="64"/>
      <c r="N92" s="95"/>
    </row>
    <row r="93" spans="1:14" ht="15.6" x14ac:dyDescent="0.3">
      <c r="A93" s="66" t="s">
        <v>185</v>
      </c>
      <c r="B93" s="170" t="s">
        <v>1142</v>
      </c>
      <c r="C93" s="291">
        <v>1000</v>
      </c>
      <c r="D93" s="293" t="s">
        <v>827</v>
      </c>
      <c r="E93" s="62"/>
      <c r="F93" s="188">
        <f>IF($C$100=0,"",IF(C93="[for completion]","",IF(C93="","",C93/$C$100)))</f>
        <v>0.11299435028248588</v>
      </c>
      <c r="G93" s="188" t="str">
        <f>IF($D$100=0,"",IF(D93="[Mark as ND1 if not relevant]","",IF(D93="","",D93/$D$100)))</f>
        <v/>
      </c>
      <c r="H93" s="64"/>
      <c r="L93" s="64"/>
      <c r="M93" s="64"/>
      <c r="N93" s="95"/>
    </row>
    <row r="94" spans="1:14" ht="15.6" x14ac:dyDescent="0.3">
      <c r="A94" s="66" t="s">
        <v>186</v>
      </c>
      <c r="B94" s="170" t="s">
        <v>1143</v>
      </c>
      <c r="C94" s="291">
        <v>750</v>
      </c>
      <c r="D94" s="293" t="s">
        <v>827</v>
      </c>
      <c r="E94" s="62"/>
      <c r="F94" s="188">
        <f t="shared" ref="F94:F99" si="5">IF($C$100=0,"",IF(C94="[for completion]","",IF(C94="","",C94/$C$100)))</f>
        <v>8.4745762711864403E-2</v>
      </c>
      <c r="G94" s="188" t="str">
        <f t="shared" ref="G94:G99" si="6">IF($D$100=0,"",IF(D94="[Mark as ND1 if not relevant]","",IF(D94="","",D94/$D$100)))</f>
        <v/>
      </c>
      <c r="H94" s="64"/>
      <c r="L94" s="64"/>
      <c r="M94" s="64"/>
      <c r="N94" s="95"/>
    </row>
    <row r="95" spans="1:14" ht="15.6" x14ac:dyDescent="0.3">
      <c r="A95" s="66" t="s">
        <v>187</v>
      </c>
      <c r="B95" s="170" t="s">
        <v>1144</v>
      </c>
      <c r="C95" s="291">
        <v>0</v>
      </c>
      <c r="D95" s="293" t="s">
        <v>827</v>
      </c>
      <c r="E95" s="62"/>
      <c r="F95" s="188">
        <f t="shared" si="5"/>
        <v>0</v>
      </c>
      <c r="G95" s="188" t="str">
        <f t="shared" si="6"/>
        <v/>
      </c>
      <c r="H95" s="64"/>
      <c r="L95" s="64"/>
      <c r="M95" s="64"/>
      <c r="N95" s="95"/>
    </row>
    <row r="96" spans="1:14" ht="15.6" x14ac:dyDescent="0.3">
      <c r="A96" s="66" t="s">
        <v>188</v>
      </c>
      <c r="B96" s="170" t="s">
        <v>1145</v>
      </c>
      <c r="C96" s="291">
        <v>1000</v>
      </c>
      <c r="D96" s="293" t="s">
        <v>827</v>
      </c>
      <c r="E96" s="62"/>
      <c r="F96" s="188">
        <f t="shared" si="5"/>
        <v>0.11299435028248588</v>
      </c>
      <c r="G96" s="188" t="str">
        <f t="shared" si="6"/>
        <v/>
      </c>
      <c r="H96" s="64"/>
      <c r="L96" s="64"/>
      <c r="M96" s="64"/>
      <c r="N96" s="95"/>
    </row>
    <row r="97" spans="1:14" ht="15.6" x14ac:dyDescent="0.3">
      <c r="A97" s="66" t="s">
        <v>189</v>
      </c>
      <c r="B97" s="170" t="s">
        <v>1146</v>
      </c>
      <c r="C97" s="291">
        <v>2500</v>
      </c>
      <c r="D97" s="293" t="s">
        <v>827</v>
      </c>
      <c r="E97" s="62"/>
      <c r="F97" s="188">
        <f t="shared" si="5"/>
        <v>0.2824858757062147</v>
      </c>
      <c r="G97" s="188" t="str">
        <f t="shared" si="6"/>
        <v/>
      </c>
      <c r="H97" s="64"/>
      <c r="L97" s="64"/>
      <c r="M97" s="64"/>
    </row>
    <row r="98" spans="1:14" ht="15.6" x14ac:dyDescent="0.3">
      <c r="A98" s="66" t="s">
        <v>190</v>
      </c>
      <c r="B98" s="170" t="s">
        <v>1147</v>
      </c>
      <c r="C98" s="291">
        <v>3600</v>
      </c>
      <c r="D98" s="293" t="s">
        <v>827</v>
      </c>
      <c r="E98" s="62"/>
      <c r="F98" s="188">
        <f t="shared" si="5"/>
        <v>0.40677966101694918</v>
      </c>
      <c r="G98" s="188" t="str">
        <f t="shared" si="6"/>
        <v/>
      </c>
      <c r="H98" s="64"/>
      <c r="L98" s="64"/>
      <c r="M98" s="64"/>
    </row>
    <row r="99" spans="1:14" ht="15.6" x14ac:dyDescent="0.3">
      <c r="A99" s="66" t="s">
        <v>191</v>
      </c>
      <c r="B99" s="170" t="s">
        <v>1148</v>
      </c>
      <c r="C99" s="291">
        <v>0</v>
      </c>
      <c r="D99" s="293" t="s">
        <v>827</v>
      </c>
      <c r="E99" s="62"/>
      <c r="F99" s="188">
        <f t="shared" si="5"/>
        <v>0</v>
      </c>
      <c r="G99" s="188" t="str">
        <f t="shared" si="6"/>
        <v/>
      </c>
      <c r="H99" s="64"/>
      <c r="L99" s="64"/>
      <c r="M99" s="64"/>
    </row>
    <row r="100" spans="1:14" x14ac:dyDescent="0.3">
      <c r="A100" s="66" t="s">
        <v>192</v>
      </c>
      <c r="B100" s="99" t="s">
        <v>143</v>
      </c>
      <c r="C100" s="179">
        <f>SUM(C93:C99)</f>
        <v>8850</v>
      </c>
      <c r="D100" s="179">
        <f>SUM(D93:D99)</f>
        <v>0</v>
      </c>
      <c r="E100" s="83"/>
      <c r="F100" s="189">
        <f>SUM(F93:F99)</f>
        <v>1</v>
      </c>
      <c r="G100" s="189">
        <f>SUM(G93:G99)</f>
        <v>0</v>
      </c>
      <c r="H100" s="64"/>
      <c r="L100" s="64"/>
      <c r="M100" s="64"/>
    </row>
    <row r="101" spans="1:14" outlineLevel="1" x14ac:dyDescent="0.3">
      <c r="A101" s="66" t="s">
        <v>193</v>
      </c>
      <c r="B101" s="100" t="s">
        <v>166</v>
      </c>
      <c r="C101" s="179"/>
      <c r="D101" s="179"/>
      <c r="E101" s="83"/>
      <c r="F101" s="188">
        <f>IF($C$100=0,"",IF(C101="[for completion]","",C101/$C$100))</f>
        <v>0</v>
      </c>
      <c r="G101" s="188" t="str">
        <f>IF($D$100=0,"",IF(D101="[for completion]","",D101/$D$100))</f>
        <v/>
      </c>
      <c r="H101" s="64"/>
      <c r="L101" s="64"/>
      <c r="M101" s="64"/>
    </row>
    <row r="102" spans="1:14" outlineLevel="1" x14ac:dyDescent="0.3">
      <c r="A102" s="66" t="s">
        <v>194</v>
      </c>
      <c r="B102" s="100" t="s">
        <v>168</v>
      </c>
      <c r="C102" s="179"/>
      <c r="D102" s="179"/>
      <c r="E102" s="83"/>
      <c r="F102" s="188">
        <f>IF($C$100=0,"",IF(C102="[for completion]","",C102/$C$100))</f>
        <v>0</v>
      </c>
      <c r="G102" s="188" t="str">
        <f>IF($D$100=0,"",IF(D102="[for completion]","",D102/$D$100))</f>
        <v/>
      </c>
      <c r="H102" s="64"/>
      <c r="L102" s="64"/>
      <c r="M102" s="64"/>
    </row>
    <row r="103" spans="1:14" outlineLevel="1" x14ac:dyDescent="0.3">
      <c r="A103" s="66" t="s">
        <v>195</v>
      </c>
      <c r="B103" s="100" t="s">
        <v>170</v>
      </c>
      <c r="C103" s="179"/>
      <c r="D103" s="179"/>
      <c r="E103" s="83"/>
      <c r="F103" s="188">
        <f>IF($C$100=0,"",IF(C103="[for completion]","",C103/$C$100))</f>
        <v>0</v>
      </c>
      <c r="G103" s="188" t="str">
        <f>IF($D$100=0,"",IF(D103="[for completion]","",D103/$D$100))</f>
        <v/>
      </c>
      <c r="H103" s="64"/>
      <c r="L103" s="64"/>
      <c r="M103" s="64"/>
    </row>
    <row r="104" spans="1:14" outlineLevel="1" x14ac:dyDescent="0.3">
      <c r="A104" s="66" t="s">
        <v>196</v>
      </c>
      <c r="B104" s="100" t="s">
        <v>172</v>
      </c>
      <c r="C104" s="179"/>
      <c r="D104" s="179"/>
      <c r="E104" s="83"/>
      <c r="F104" s="188">
        <f>IF($C$100=0,"",IF(C104="[for completion]","",C104/$C$100))</f>
        <v>0</v>
      </c>
      <c r="G104" s="188" t="str">
        <f>IF($D$100=0,"",IF(D104="[for completion]","",D104/$D$100))</f>
        <v/>
      </c>
      <c r="H104" s="64"/>
      <c r="L104" s="64"/>
      <c r="M104" s="64"/>
    </row>
    <row r="105" spans="1:14" outlineLevel="1" x14ac:dyDescent="0.3">
      <c r="A105" s="66" t="s">
        <v>197</v>
      </c>
      <c r="B105" s="100" t="s">
        <v>174</v>
      </c>
      <c r="C105" s="179"/>
      <c r="D105" s="179"/>
      <c r="E105" s="83"/>
      <c r="F105" s="188">
        <f>IF($C$100=0,"",IF(C105="[for completion]","",C105/$C$100))</f>
        <v>0</v>
      </c>
      <c r="G105" s="188" t="str">
        <f>IF($D$100=0,"",IF(D105="[for completion]","",D105/$D$100))</f>
        <v/>
      </c>
      <c r="H105" s="64"/>
      <c r="L105" s="64"/>
      <c r="M105" s="64"/>
    </row>
    <row r="106" spans="1:14" outlineLevel="1" x14ac:dyDescent="0.3">
      <c r="A106" s="66" t="s">
        <v>198</v>
      </c>
      <c r="B106" s="100"/>
      <c r="C106" s="90"/>
      <c r="D106" s="90"/>
      <c r="E106" s="83"/>
      <c r="F106" s="91"/>
      <c r="G106" s="91"/>
      <c r="H106" s="64"/>
      <c r="L106" s="64"/>
      <c r="M106" s="64"/>
    </row>
    <row r="107" spans="1:14" outlineLevel="1" x14ac:dyDescent="0.3">
      <c r="A107" s="66" t="s">
        <v>199</v>
      </c>
      <c r="B107" s="100"/>
      <c r="C107" s="90"/>
      <c r="D107" s="90"/>
      <c r="E107" s="83"/>
      <c r="F107" s="91"/>
      <c r="G107" s="91"/>
      <c r="H107" s="64"/>
      <c r="L107" s="64"/>
      <c r="M107" s="64"/>
    </row>
    <row r="108" spans="1:14" outlineLevel="1" x14ac:dyDescent="0.3">
      <c r="A108" s="66" t="s">
        <v>200</v>
      </c>
      <c r="B108" s="99"/>
      <c r="C108" s="90"/>
      <c r="D108" s="90"/>
      <c r="E108" s="83"/>
      <c r="F108" s="91"/>
      <c r="G108" s="91"/>
      <c r="H108" s="64"/>
      <c r="L108" s="64"/>
      <c r="M108" s="64"/>
    </row>
    <row r="109" spans="1:14" outlineLevel="1" x14ac:dyDescent="0.3">
      <c r="A109" s="66" t="s">
        <v>201</v>
      </c>
      <c r="B109" s="100"/>
      <c r="C109" s="90"/>
      <c r="D109" s="90"/>
      <c r="E109" s="83"/>
      <c r="F109" s="91"/>
      <c r="G109" s="91"/>
      <c r="H109" s="64"/>
      <c r="L109" s="64"/>
      <c r="M109" s="64"/>
    </row>
    <row r="110" spans="1:14" outlineLevel="1" x14ac:dyDescent="0.3">
      <c r="A110" s="66" t="s">
        <v>202</v>
      </c>
      <c r="B110" s="100"/>
      <c r="C110" s="90"/>
      <c r="D110" s="90"/>
      <c r="E110" s="83"/>
      <c r="F110" s="91"/>
      <c r="G110" s="91"/>
      <c r="H110" s="64"/>
      <c r="L110" s="64"/>
      <c r="M110" s="64"/>
    </row>
    <row r="111" spans="1:14" ht="15" customHeight="1" x14ac:dyDescent="0.3">
      <c r="A111" s="85"/>
      <c r="B111" s="182" t="s">
        <v>1173</v>
      </c>
      <c r="C111" s="88" t="s">
        <v>203</v>
      </c>
      <c r="D111" s="88" t="s">
        <v>204</v>
      </c>
      <c r="E111" s="87"/>
      <c r="F111" s="88" t="s">
        <v>205</v>
      </c>
      <c r="G111" s="88" t="s">
        <v>206</v>
      </c>
      <c r="H111" s="64"/>
      <c r="L111" s="64"/>
      <c r="M111" s="64"/>
    </row>
    <row r="112" spans="1:14" s="101" customFormat="1" x14ac:dyDescent="0.3">
      <c r="A112" s="66" t="s">
        <v>207</v>
      </c>
      <c r="B112" s="83" t="s">
        <v>208</v>
      </c>
      <c r="C112" s="291">
        <f>+C38</f>
        <v>10313.04497354991</v>
      </c>
      <c r="D112" s="291">
        <f>+C112</f>
        <v>10313.04497354991</v>
      </c>
      <c r="E112" s="91"/>
      <c r="F112" s="188">
        <f t="shared" ref="F112:F129" si="7">IF($C$130=0,"",IF(C112="[for completion]","",IF(C112="","",C112/$C$130)))</f>
        <v>1</v>
      </c>
      <c r="G112" s="188">
        <f t="shared" ref="G112:G129" si="8">IF($D$130=0,"",IF(D112="[for completion]","",IF(D112="","",D112/$D$130)))</f>
        <v>1</v>
      </c>
      <c r="I112" s="66"/>
      <c r="J112" s="66"/>
      <c r="K112" s="66"/>
      <c r="L112" s="64" t="s">
        <v>1151</v>
      </c>
      <c r="M112" s="64"/>
      <c r="N112" s="64"/>
    </row>
    <row r="113" spans="1:14" s="101" customFormat="1" x14ac:dyDescent="0.3">
      <c r="A113" s="66" t="s">
        <v>209</v>
      </c>
      <c r="B113" s="83" t="s">
        <v>1152</v>
      </c>
      <c r="C113" s="178">
        <v>0</v>
      </c>
      <c r="D113" s="178">
        <v>0</v>
      </c>
      <c r="E113" s="91"/>
      <c r="F113" s="188">
        <f t="shared" si="7"/>
        <v>0</v>
      </c>
      <c r="G113" s="188">
        <f t="shared" si="8"/>
        <v>0</v>
      </c>
      <c r="I113" s="66"/>
      <c r="J113" s="66"/>
      <c r="K113" s="66"/>
      <c r="L113" s="83" t="s">
        <v>1152</v>
      </c>
      <c r="M113" s="64"/>
      <c r="N113" s="64"/>
    </row>
    <row r="114" spans="1:14" s="101" customFormat="1" x14ac:dyDescent="0.3">
      <c r="A114" s="66" t="s">
        <v>210</v>
      </c>
      <c r="B114" s="83" t="s">
        <v>217</v>
      </c>
      <c r="C114" s="178">
        <v>0</v>
      </c>
      <c r="D114" s="178">
        <v>0</v>
      </c>
      <c r="E114" s="91"/>
      <c r="F114" s="188">
        <f t="shared" si="7"/>
        <v>0</v>
      </c>
      <c r="G114" s="188">
        <f t="shared" si="8"/>
        <v>0</v>
      </c>
      <c r="I114" s="66"/>
      <c r="J114" s="66"/>
      <c r="K114" s="66"/>
      <c r="L114" s="83" t="s">
        <v>217</v>
      </c>
      <c r="M114" s="64"/>
      <c r="N114" s="64"/>
    </row>
    <row r="115" spans="1:14" s="101" customFormat="1" x14ac:dyDescent="0.3">
      <c r="A115" s="66" t="s">
        <v>211</v>
      </c>
      <c r="B115" s="83" t="s">
        <v>1153</v>
      </c>
      <c r="C115" s="178">
        <v>0</v>
      </c>
      <c r="D115" s="178">
        <v>0</v>
      </c>
      <c r="E115" s="91"/>
      <c r="F115" s="188">
        <f t="shared" si="7"/>
        <v>0</v>
      </c>
      <c r="G115" s="188">
        <f t="shared" si="8"/>
        <v>0</v>
      </c>
      <c r="I115" s="66"/>
      <c r="J115" s="66"/>
      <c r="K115" s="66"/>
      <c r="L115" s="83" t="s">
        <v>1153</v>
      </c>
      <c r="M115" s="64"/>
      <c r="N115" s="64"/>
    </row>
    <row r="116" spans="1:14" s="101" customFormat="1" x14ac:dyDescent="0.3">
      <c r="A116" s="66" t="s">
        <v>213</v>
      </c>
      <c r="B116" s="83" t="s">
        <v>1154</v>
      </c>
      <c r="C116" s="178">
        <v>0</v>
      </c>
      <c r="D116" s="178">
        <v>0</v>
      </c>
      <c r="E116" s="91"/>
      <c r="F116" s="188">
        <f t="shared" si="7"/>
        <v>0</v>
      </c>
      <c r="G116" s="188">
        <f t="shared" si="8"/>
        <v>0</v>
      </c>
      <c r="I116" s="66"/>
      <c r="J116" s="66"/>
      <c r="K116" s="66"/>
      <c r="L116" s="83" t="s">
        <v>1154</v>
      </c>
      <c r="M116" s="64"/>
      <c r="N116" s="64"/>
    </row>
    <row r="117" spans="1:14" s="101" customFormat="1" x14ac:dyDescent="0.3">
      <c r="A117" s="66" t="s">
        <v>214</v>
      </c>
      <c r="B117" s="83" t="s">
        <v>219</v>
      </c>
      <c r="C117" s="178">
        <v>0</v>
      </c>
      <c r="D117" s="178">
        <v>0</v>
      </c>
      <c r="E117" s="83"/>
      <c r="F117" s="188">
        <f t="shared" si="7"/>
        <v>0</v>
      </c>
      <c r="G117" s="188">
        <f t="shared" si="8"/>
        <v>0</v>
      </c>
      <c r="I117" s="66"/>
      <c r="J117" s="66"/>
      <c r="K117" s="66"/>
      <c r="L117" s="83" t="s">
        <v>219</v>
      </c>
      <c r="M117" s="64"/>
      <c r="N117" s="64"/>
    </row>
    <row r="118" spans="1:14" x14ac:dyDescent="0.3">
      <c r="A118" s="66" t="s">
        <v>215</v>
      </c>
      <c r="B118" s="83" t="s">
        <v>221</v>
      </c>
      <c r="C118" s="178">
        <v>0</v>
      </c>
      <c r="D118" s="178">
        <v>0</v>
      </c>
      <c r="E118" s="83"/>
      <c r="F118" s="188">
        <f t="shared" si="7"/>
        <v>0</v>
      </c>
      <c r="G118" s="188">
        <f t="shared" si="8"/>
        <v>0</v>
      </c>
      <c r="L118" s="83" t="s">
        <v>221</v>
      </c>
      <c r="M118" s="64"/>
    </row>
    <row r="119" spans="1:14" x14ac:dyDescent="0.3">
      <c r="A119" s="66" t="s">
        <v>216</v>
      </c>
      <c r="B119" s="83" t="s">
        <v>1155</v>
      </c>
      <c r="C119" s="178">
        <v>0</v>
      </c>
      <c r="D119" s="178">
        <v>0</v>
      </c>
      <c r="E119" s="83"/>
      <c r="F119" s="188">
        <f t="shared" si="7"/>
        <v>0</v>
      </c>
      <c r="G119" s="188">
        <f t="shared" si="8"/>
        <v>0</v>
      </c>
      <c r="L119" s="83" t="s">
        <v>1155</v>
      </c>
      <c r="M119" s="64"/>
    </row>
    <row r="120" spans="1:14" x14ac:dyDescent="0.3">
      <c r="A120" s="66" t="s">
        <v>218</v>
      </c>
      <c r="B120" s="83" t="s">
        <v>223</v>
      </c>
      <c r="C120" s="178">
        <v>0</v>
      </c>
      <c r="D120" s="178">
        <v>0</v>
      </c>
      <c r="E120" s="83"/>
      <c r="F120" s="188">
        <f t="shared" si="7"/>
        <v>0</v>
      </c>
      <c r="G120" s="188">
        <f t="shared" si="8"/>
        <v>0</v>
      </c>
      <c r="L120" s="83" t="s">
        <v>223</v>
      </c>
      <c r="M120" s="64"/>
    </row>
    <row r="121" spans="1:14" x14ac:dyDescent="0.3">
      <c r="A121" s="66" t="s">
        <v>220</v>
      </c>
      <c r="B121" s="258" t="s">
        <v>1645</v>
      </c>
      <c r="C121" s="178">
        <v>0</v>
      </c>
      <c r="D121" s="178">
        <v>0</v>
      </c>
      <c r="E121" s="258"/>
      <c r="F121" s="188">
        <f t="shared" si="7"/>
        <v>0</v>
      </c>
      <c r="G121" s="188">
        <f t="shared" si="8"/>
        <v>0</v>
      </c>
      <c r="L121" s="83"/>
      <c r="M121" s="64"/>
    </row>
    <row r="122" spans="1:14" x14ac:dyDescent="0.3">
      <c r="A122" s="66" t="s">
        <v>222</v>
      </c>
      <c r="B122" s="83" t="s">
        <v>1162</v>
      </c>
      <c r="C122" s="178">
        <v>0</v>
      </c>
      <c r="D122" s="178">
        <v>0</v>
      </c>
      <c r="E122" s="83"/>
      <c r="F122" s="188">
        <f t="shared" si="7"/>
        <v>0</v>
      </c>
      <c r="G122" s="188">
        <f t="shared" si="8"/>
        <v>0</v>
      </c>
      <c r="L122" s="83" t="s">
        <v>225</v>
      </c>
      <c r="M122" s="64"/>
    </row>
    <row r="123" spans="1:14" x14ac:dyDescent="0.3">
      <c r="A123" s="66" t="s">
        <v>224</v>
      </c>
      <c r="B123" s="83" t="s">
        <v>225</v>
      </c>
      <c r="C123" s="178">
        <v>0</v>
      </c>
      <c r="D123" s="178">
        <v>0</v>
      </c>
      <c r="E123" s="83"/>
      <c r="F123" s="188">
        <f t="shared" si="7"/>
        <v>0</v>
      </c>
      <c r="G123" s="188">
        <f t="shared" si="8"/>
        <v>0</v>
      </c>
      <c r="L123" s="83" t="s">
        <v>212</v>
      </c>
      <c r="M123" s="64"/>
    </row>
    <row r="124" spans="1:14" x14ac:dyDescent="0.3">
      <c r="A124" s="66" t="s">
        <v>226</v>
      </c>
      <c r="B124" s="83" t="s">
        <v>212</v>
      </c>
      <c r="C124" s="178">
        <v>0</v>
      </c>
      <c r="D124" s="178">
        <v>0</v>
      </c>
      <c r="E124" s="83"/>
      <c r="F124" s="188">
        <f t="shared" si="7"/>
        <v>0</v>
      </c>
      <c r="G124" s="188">
        <f t="shared" si="8"/>
        <v>0</v>
      </c>
      <c r="L124" s="170" t="s">
        <v>1157</v>
      </c>
      <c r="M124" s="64"/>
    </row>
    <row r="125" spans="1:14" x14ac:dyDescent="0.3">
      <c r="A125" s="66" t="s">
        <v>228</v>
      </c>
      <c r="B125" s="170" t="s">
        <v>1157</v>
      </c>
      <c r="C125" s="178">
        <v>0</v>
      </c>
      <c r="D125" s="178">
        <v>0</v>
      </c>
      <c r="E125" s="83"/>
      <c r="F125" s="188">
        <f t="shared" si="7"/>
        <v>0</v>
      </c>
      <c r="G125" s="188">
        <f t="shared" si="8"/>
        <v>0</v>
      </c>
      <c r="L125" s="83" t="s">
        <v>227</v>
      </c>
      <c r="M125" s="64"/>
    </row>
    <row r="126" spans="1:14" x14ac:dyDescent="0.3">
      <c r="A126" s="66" t="s">
        <v>230</v>
      </c>
      <c r="B126" s="83" t="s">
        <v>227</v>
      </c>
      <c r="C126" s="178">
        <v>0</v>
      </c>
      <c r="D126" s="178">
        <v>0</v>
      </c>
      <c r="E126" s="83"/>
      <c r="F126" s="188">
        <f t="shared" si="7"/>
        <v>0</v>
      </c>
      <c r="G126" s="188">
        <f t="shared" si="8"/>
        <v>0</v>
      </c>
      <c r="H126" s="95"/>
      <c r="L126" s="83" t="s">
        <v>229</v>
      </c>
      <c r="M126" s="64"/>
    </row>
    <row r="127" spans="1:14" x14ac:dyDescent="0.3">
      <c r="A127" s="66" t="s">
        <v>231</v>
      </c>
      <c r="B127" s="83" t="s">
        <v>229</v>
      </c>
      <c r="C127" s="178">
        <v>0</v>
      </c>
      <c r="D127" s="178">
        <v>0</v>
      </c>
      <c r="E127" s="83"/>
      <c r="F127" s="188">
        <f t="shared" si="7"/>
        <v>0</v>
      </c>
      <c r="G127" s="188">
        <f t="shared" si="8"/>
        <v>0</v>
      </c>
      <c r="H127" s="64"/>
      <c r="L127" s="83" t="s">
        <v>1156</v>
      </c>
      <c r="M127" s="64"/>
    </row>
    <row r="128" spans="1:14" x14ac:dyDescent="0.3">
      <c r="A128" s="66" t="s">
        <v>1158</v>
      </c>
      <c r="B128" s="83" t="s">
        <v>1156</v>
      </c>
      <c r="C128" s="178">
        <v>0</v>
      </c>
      <c r="D128" s="178">
        <v>0</v>
      </c>
      <c r="E128" s="83"/>
      <c r="F128" s="188">
        <f t="shared" si="7"/>
        <v>0</v>
      </c>
      <c r="G128" s="188">
        <f t="shared" si="8"/>
        <v>0</v>
      </c>
      <c r="H128" s="64"/>
      <c r="L128" s="64"/>
      <c r="M128" s="64"/>
    </row>
    <row r="129" spans="1:14" x14ac:dyDescent="0.3">
      <c r="A129" s="66" t="s">
        <v>1161</v>
      </c>
      <c r="B129" s="83" t="s">
        <v>141</v>
      </c>
      <c r="C129" s="178">
        <v>0</v>
      </c>
      <c r="D129" s="178">
        <v>0</v>
      </c>
      <c r="E129" s="83"/>
      <c r="F129" s="188">
        <f t="shared" si="7"/>
        <v>0</v>
      </c>
      <c r="G129" s="188">
        <f t="shared" si="8"/>
        <v>0</v>
      </c>
      <c r="H129" s="64"/>
      <c r="L129" s="64"/>
      <c r="M129" s="64"/>
    </row>
    <row r="130" spans="1:14" outlineLevel="1" x14ac:dyDescent="0.3">
      <c r="A130" s="230" t="s">
        <v>1646</v>
      </c>
      <c r="B130" s="99" t="s">
        <v>143</v>
      </c>
      <c r="C130" s="178">
        <f>SUM(C112:C129)</f>
        <v>10313.04497354991</v>
      </c>
      <c r="D130" s="178">
        <f>SUM(D112:D129)</f>
        <v>10313.04497354991</v>
      </c>
      <c r="E130" s="83"/>
      <c r="F130" s="174">
        <f>SUM(F112:F129)</f>
        <v>1</v>
      </c>
      <c r="G130" s="174">
        <f>SUM(G112:G129)</f>
        <v>1</v>
      </c>
      <c r="H130" s="64"/>
      <c r="L130" s="64"/>
      <c r="M130" s="64"/>
    </row>
    <row r="131" spans="1:14" outlineLevel="1" x14ac:dyDescent="0.3">
      <c r="A131" s="66" t="s">
        <v>232</v>
      </c>
      <c r="B131" s="94" t="s">
        <v>145</v>
      </c>
      <c r="C131" s="178"/>
      <c r="D131" s="178"/>
      <c r="E131" s="83"/>
      <c r="F131" s="188">
        <f t="shared" ref="F131:F136" si="9">IF($C$130=0,"",IF(C131="[for completion]","",C131/$C$130))</f>
        <v>0</v>
      </c>
      <c r="G131" s="188">
        <f t="shared" ref="G131:G136" si="10">IF($D$130=0,"",IF(D131="[for completion]","",D131/$D$130))</f>
        <v>0</v>
      </c>
      <c r="H131" s="64"/>
      <c r="L131" s="64"/>
      <c r="M131" s="64"/>
    </row>
    <row r="132" spans="1:14" outlineLevel="1" x14ac:dyDescent="0.3">
      <c r="A132" s="230" t="s">
        <v>233</v>
      </c>
      <c r="B132" s="94" t="s">
        <v>145</v>
      </c>
      <c r="C132" s="178"/>
      <c r="D132" s="178"/>
      <c r="E132" s="83"/>
      <c r="F132" s="188">
        <f t="shared" si="9"/>
        <v>0</v>
      </c>
      <c r="G132" s="188">
        <f t="shared" si="10"/>
        <v>0</v>
      </c>
      <c r="H132" s="64"/>
      <c r="L132" s="64"/>
      <c r="M132" s="64"/>
    </row>
    <row r="133" spans="1:14" outlineLevel="1" x14ac:dyDescent="0.3">
      <c r="A133" s="230" t="s">
        <v>234</v>
      </c>
      <c r="B133" s="94" t="s">
        <v>145</v>
      </c>
      <c r="C133" s="178"/>
      <c r="D133" s="178"/>
      <c r="E133" s="83"/>
      <c r="F133" s="188">
        <f t="shared" si="9"/>
        <v>0</v>
      </c>
      <c r="G133" s="188">
        <f t="shared" si="10"/>
        <v>0</v>
      </c>
      <c r="H133" s="64"/>
      <c r="L133" s="64"/>
      <c r="M133" s="64"/>
    </row>
    <row r="134" spans="1:14" outlineLevel="1" x14ac:dyDescent="0.3">
      <c r="A134" s="230" t="s">
        <v>235</v>
      </c>
      <c r="B134" s="94" t="s">
        <v>145</v>
      </c>
      <c r="C134" s="178"/>
      <c r="D134" s="178"/>
      <c r="E134" s="83"/>
      <c r="F134" s="188">
        <f t="shared" si="9"/>
        <v>0</v>
      </c>
      <c r="G134" s="188">
        <f t="shared" si="10"/>
        <v>0</v>
      </c>
      <c r="H134" s="64"/>
      <c r="L134" s="64"/>
      <c r="M134" s="64"/>
    </row>
    <row r="135" spans="1:14" outlineLevel="1" x14ac:dyDescent="0.3">
      <c r="A135" s="230" t="s">
        <v>236</v>
      </c>
      <c r="B135" s="94" t="s">
        <v>145</v>
      </c>
      <c r="C135" s="178"/>
      <c r="D135" s="178"/>
      <c r="E135" s="83"/>
      <c r="F135" s="188">
        <f t="shared" si="9"/>
        <v>0</v>
      </c>
      <c r="G135" s="188">
        <f t="shared" si="10"/>
        <v>0</v>
      </c>
      <c r="H135" s="64"/>
      <c r="L135" s="64"/>
      <c r="M135" s="64"/>
    </row>
    <row r="136" spans="1:14" outlineLevel="1" x14ac:dyDescent="0.3">
      <c r="A136" s="230" t="s">
        <v>237</v>
      </c>
      <c r="B136" s="94" t="s">
        <v>145</v>
      </c>
      <c r="C136" s="178"/>
      <c r="D136" s="178"/>
      <c r="E136" s="83"/>
      <c r="F136" s="188">
        <f t="shared" si="9"/>
        <v>0</v>
      </c>
      <c r="G136" s="188">
        <f t="shared" si="10"/>
        <v>0</v>
      </c>
      <c r="H136" s="64"/>
      <c r="L136" s="64"/>
      <c r="M136" s="64"/>
    </row>
    <row r="137" spans="1:14" ht="15" customHeight="1" x14ac:dyDescent="0.3">
      <c r="A137" s="85"/>
      <c r="B137" s="86" t="s">
        <v>238</v>
      </c>
      <c r="C137" s="88" t="s">
        <v>203</v>
      </c>
      <c r="D137" s="88" t="s">
        <v>204</v>
      </c>
      <c r="E137" s="87"/>
      <c r="F137" s="88" t="s">
        <v>205</v>
      </c>
      <c r="G137" s="88" t="s">
        <v>206</v>
      </c>
      <c r="H137" s="64"/>
      <c r="L137" s="64"/>
      <c r="M137" s="64"/>
    </row>
    <row r="138" spans="1:14" s="101" customFormat="1" x14ac:dyDescent="0.3">
      <c r="A138" s="66" t="s">
        <v>239</v>
      </c>
      <c r="B138" s="83" t="s">
        <v>208</v>
      </c>
      <c r="C138" s="291">
        <f>+C39</f>
        <v>8850</v>
      </c>
      <c r="D138" s="291">
        <f>+C138</f>
        <v>8850</v>
      </c>
      <c r="E138" s="91"/>
      <c r="F138" s="188">
        <f t="shared" ref="F138:F155" si="11">IF($C$156=0,"",IF(C138="[for completion]","",IF(C138="","",C138/$C$156)))</f>
        <v>1</v>
      </c>
      <c r="G138" s="188">
        <f t="shared" ref="G138:G155" si="12">IF($D$156=0,"",IF(D138="[for completion]","",IF(D138="","",D138/$D$156)))</f>
        <v>1</v>
      </c>
      <c r="H138" s="64"/>
      <c r="I138" s="66"/>
      <c r="J138" s="66"/>
      <c r="K138" s="66"/>
      <c r="L138" s="64"/>
      <c r="M138" s="64"/>
      <c r="N138" s="64"/>
    </row>
    <row r="139" spans="1:14" s="101" customFormat="1" x14ac:dyDescent="0.3">
      <c r="A139" s="66" t="s">
        <v>240</v>
      </c>
      <c r="B139" s="83" t="s">
        <v>1152</v>
      </c>
      <c r="C139" s="178">
        <v>0</v>
      </c>
      <c r="D139" s="178">
        <v>0</v>
      </c>
      <c r="E139" s="91"/>
      <c r="F139" s="188">
        <f t="shared" si="11"/>
        <v>0</v>
      </c>
      <c r="G139" s="188">
        <f t="shared" si="12"/>
        <v>0</v>
      </c>
      <c r="H139" s="64"/>
      <c r="I139" s="66"/>
      <c r="J139" s="66"/>
      <c r="K139" s="66"/>
      <c r="L139" s="64"/>
      <c r="M139" s="64"/>
      <c r="N139" s="64"/>
    </row>
    <row r="140" spans="1:14" s="101" customFormat="1" x14ac:dyDescent="0.3">
      <c r="A140" s="66" t="s">
        <v>241</v>
      </c>
      <c r="B140" s="83" t="s">
        <v>217</v>
      </c>
      <c r="C140" s="178">
        <v>0</v>
      </c>
      <c r="D140" s="178">
        <v>0</v>
      </c>
      <c r="E140" s="91"/>
      <c r="F140" s="188">
        <f t="shared" si="11"/>
        <v>0</v>
      </c>
      <c r="G140" s="188">
        <f t="shared" si="12"/>
        <v>0</v>
      </c>
      <c r="H140" s="64"/>
      <c r="I140" s="66"/>
      <c r="J140" s="66"/>
      <c r="K140" s="66"/>
      <c r="L140" s="64"/>
      <c r="M140" s="64"/>
      <c r="N140" s="64"/>
    </row>
    <row r="141" spans="1:14" s="101" customFormat="1" x14ac:dyDescent="0.3">
      <c r="A141" s="66" t="s">
        <v>242</v>
      </c>
      <c r="B141" s="83" t="s">
        <v>1153</v>
      </c>
      <c r="C141" s="178">
        <v>0</v>
      </c>
      <c r="D141" s="178">
        <v>0</v>
      </c>
      <c r="E141" s="91"/>
      <c r="F141" s="188">
        <f t="shared" si="11"/>
        <v>0</v>
      </c>
      <c r="G141" s="188">
        <f t="shared" si="12"/>
        <v>0</v>
      </c>
      <c r="H141" s="64"/>
      <c r="I141" s="66"/>
      <c r="J141" s="66"/>
      <c r="K141" s="66"/>
      <c r="L141" s="64"/>
      <c r="M141" s="64"/>
      <c r="N141" s="64"/>
    </row>
    <row r="142" spans="1:14" s="101" customFormat="1" x14ac:dyDescent="0.3">
      <c r="A142" s="66" t="s">
        <v>243</v>
      </c>
      <c r="B142" s="83" t="s">
        <v>1154</v>
      </c>
      <c r="C142" s="178">
        <v>0</v>
      </c>
      <c r="D142" s="178">
        <v>0</v>
      </c>
      <c r="E142" s="91"/>
      <c r="F142" s="188">
        <f t="shared" si="11"/>
        <v>0</v>
      </c>
      <c r="G142" s="188">
        <f t="shared" si="12"/>
        <v>0</v>
      </c>
      <c r="H142" s="64"/>
      <c r="I142" s="66"/>
      <c r="J142" s="66"/>
      <c r="K142" s="66"/>
      <c r="L142" s="64"/>
      <c r="M142" s="64"/>
      <c r="N142" s="64"/>
    </row>
    <row r="143" spans="1:14" s="101" customFormat="1" x14ac:dyDescent="0.3">
      <c r="A143" s="66" t="s">
        <v>244</v>
      </c>
      <c r="B143" s="83" t="s">
        <v>219</v>
      </c>
      <c r="C143" s="178">
        <v>0</v>
      </c>
      <c r="D143" s="178">
        <v>0</v>
      </c>
      <c r="E143" s="83"/>
      <c r="F143" s="188">
        <f t="shared" si="11"/>
        <v>0</v>
      </c>
      <c r="G143" s="188">
        <f t="shared" si="12"/>
        <v>0</v>
      </c>
      <c r="H143" s="64"/>
      <c r="I143" s="66"/>
      <c r="J143" s="66"/>
      <c r="K143" s="66"/>
      <c r="L143" s="64"/>
      <c r="M143" s="64"/>
      <c r="N143" s="64"/>
    </row>
    <row r="144" spans="1:14" x14ac:dyDescent="0.3">
      <c r="A144" s="66" t="s">
        <v>245</v>
      </c>
      <c r="B144" s="83" t="s">
        <v>221</v>
      </c>
      <c r="C144" s="178">
        <v>0</v>
      </c>
      <c r="D144" s="178">
        <v>0</v>
      </c>
      <c r="E144" s="83"/>
      <c r="F144" s="188">
        <f t="shared" si="11"/>
        <v>0</v>
      </c>
      <c r="G144" s="188">
        <f t="shared" si="12"/>
        <v>0</v>
      </c>
      <c r="H144" s="64"/>
      <c r="L144" s="64"/>
      <c r="M144" s="64"/>
    </row>
    <row r="145" spans="1:14" x14ac:dyDescent="0.3">
      <c r="A145" s="66" t="s">
        <v>246</v>
      </c>
      <c r="B145" s="83" t="s">
        <v>1155</v>
      </c>
      <c r="C145" s="178">
        <v>0</v>
      </c>
      <c r="D145" s="178">
        <v>0</v>
      </c>
      <c r="E145" s="83"/>
      <c r="F145" s="188">
        <f t="shared" si="11"/>
        <v>0</v>
      </c>
      <c r="G145" s="188">
        <f t="shared" si="12"/>
        <v>0</v>
      </c>
      <c r="H145" s="64"/>
      <c r="L145" s="64"/>
      <c r="M145" s="64"/>
      <c r="N145" s="95"/>
    </row>
    <row r="146" spans="1:14" x14ac:dyDescent="0.3">
      <c r="A146" s="66" t="s">
        <v>247</v>
      </c>
      <c r="B146" s="83" t="s">
        <v>223</v>
      </c>
      <c r="C146" s="178">
        <v>0</v>
      </c>
      <c r="D146" s="178">
        <v>0</v>
      </c>
      <c r="E146" s="83"/>
      <c r="F146" s="188">
        <f t="shared" si="11"/>
        <v>0</v>
      </c>
      <c r="G146" s="188">
        <f t="shared" si="12"/>
        <v>0</v>
      </c>
      <c r="H146" s="64"/>
      <c r="L146" s="64"/>
      <c r="M146" s="64"/>
      <c r="N146" s="95"/>
    </row>
    <row r="147" spans="1:14" x14ac:dyDescent="0.3">
      <c r="A147" s="66" t="s">
        <v>248</v>
      </c>
      <c r="B147" s="258" t="s">
        <v>1645</v>
      </c>
      <c r="C147" s="178">
        <v>0</v>
      </c>
      <c r="D147" s="178">
        <v>0</v>
      </c>
      <c r="E147" s="258"/>
      <c r="F147" s="188">
        <f t="shared" si="11"/>
        <v>0</v>
      </c>
      <c r="G147" s="188">
        <f t="shared" si="12"/>
        <v>0</v>
      </c>
      <c r="H147" s="64"/>
      <c r="L147" s="64"/>
      <c r="M147" s="64"/>
      <c r="N147" s="95"/>
    </row>
    <row r="148" spans="1:14" x14ac:dyDescent="0.3">
      <c r="A148" s="66" t="s">
        <v>249</v>
      </c>
      <c r="B148" s="83" t="s">
        <v>1162</v>
      </c>
      <c r="C148" s="178">
        <v>0</v>
      </c>
      <c r="D148" s="178">
        <v>0</v>
      </c>
      <c r="E148" s="83"/>
      <c r="F148" s="188">
        <f t="shared" si="11"/>
        <v>0</v>
      </c>
      <c r="G148" s="188">
        <f t="shared" si="12"/>
        <v>0</v>
      </c>
      <c r="H148" s="64"/>
      <c r="L148" s="64"/>
      <c r="M148" s="64"/>
      <c r="N148" s="95"/>
    </row>
    <row r="149" spans="1:14" x14ac:dyDescent="0.3">
      <c r="A149" s="66" t="s">
        <v>250</v>
      </c>
      <c r="B149" s="83" t="s">
        <v>225</v>
      </c>
      <c r="C149" s="178">
        <v>0</v>
      </c>
      <c r="D149" s="178">
        <v>0</v>
      </c>
      <c r="E149" s="83"/>
      <c r="F149" s="188">
        <f t="shared" si="11"/>
        <v>0</v>
      </c>
      <c r="G149" s="188">
        <f t="shared" si="12"/>
        <v>0</v>
      </c>
      <c r="H149" s="64"/>
      <c r="L149" s="64"/>
      <c r="M149" s="64"/>
      <c r="N149" s="95"/>
    </row>
    <row r="150" spans="1:14" x14ac:dyDescent="0.3">
      <c r="A150" s="66" t="s">
        <v>251</v>
      </c>
      <c r="B150" s="83" t="s">
        <v>212</v>
      </c>
      <c r="C150" s="178">
        <v>0</v>
      </c>
      <c r="D150" s="178">
        <v>0</v>
      </c>
      <c r="E150" s="83"/>
      <c r="F150" s="188">
        <f t="shared" si="11"/>
        <v>0</v>
      </c>
      <c r="G150" s="188">
        <f t="shared" si="12"/>
        <v>0</v>
      </c>
      <c r="H150" s="64"/>
      <c r="L150" s="64"/>
      <c r="M150" s="64"/>
      <c r="N150" s="95"/>
    </row>
    <row r="151" spans="1:14" x14ac:dyDescent="0.3">
      <c r="A151" s="66" t="s">
        <v>252</v>
      </c>
      <c r="B151" s="170" t="s">
        <v>1157</v>
      </c>
      <c r="C151" s="178">
        <v>0</v>
      </c>
      <c r="D151" s="178">
        <v>0</v>
      </c>
      <c r="E151" s="83"/>
      <c r="F151" s="188">
        <f t="shared" si="11"/>
        <v>0</v>
      </c>
      <c r="G151" s="188">
        <f t="shared" si="12"/>
        <v>0</v>
      </c>
      <c r="H151" s="64"/>
      <c r="L151" s="64"/>
      <c r="M151" s="64"/>
      <c r="N151" s="95"/>
    </row>
    <row r="152" spans="1:14" x14ac:dyDescent="0.3">
      <c r="A152" s="66" t="s">
        <v>253</v>
      </c>
      <c r="B152" s="83" t="s">
        <v>227</v>
      </c>
      <c r="C152" s="178">
        <v>0</v>
      </c>
      <c r="D152" s="178">
        <v>0</v>
      </c>
      <c r="E152" s="83"/>
      <c r="F152" s="188">
        <f t="shared" si="11"/>
        <v>0</v>
      </c>
      <c r="G152" s="188">
        <f t="shared" si="12"/>
        <v>0</v>
      </c>
      <c r="H152" s="64"/>
      <c r="L152" s="64"/>
      <c r="M152" s="64"/>
      <c r="N152" s="95"/>
    </row>
    <row r="153" spans="1:14" x14ac:dyDescent="0.3">
      <c r="A153" s="66" t="s">
        <v>254</v>
      </c>
      <c r="B153" s="83" t="s">
        <v>229</v>
      </c>
      <c r="C153" s="178">
        <v>0</v>
      </c>
      <c r="D153" s="178">
        <v>0</v>
      </c>
      <c r="E153" s="83"/>
      <c r="F153" s="188">
        <f t="shared" si="11"/>
        <v>0</v>
      </c>
      <c r="G153" s="188">
        <f t="shared" si="12"/>
        <v>0</v>
      </c>
      <c r="H153" s="64"/>
      <c r="L153" s="64"/>
      <c r="M153" s="64"/>
      <c r="N153" s="95"/>
    </row>
    <row r="154" spans="1:14" x14ac:dyDescent="0.3">
      <c r="A154" s="66" t="s">
        <v>1159</v>
      </c>
      <c r="B154" s="83" t="s">
        <v>1156</v>
      </c>
      <c r="C154" s="178">
        <v>0</v>
      </c>
      <c r="D154" s="178">
        <v>0</v>
      </c>
      <c r="E154" s="83"/>
      <c r="F154" s="188">
        <f t="shared" si="11"/>
        <v>0</v>
      </c>
      <c r="G154" s="188">
        <f t="shared" si="12"/>
        <v>0</v>
      </c>
      <c r="H154" s="64"/>
      <c r="L154" s="64"/>
      <c r="M154" s="64"/>
      <c r="N154" s="95"/>
    </row>
    <row r="155" spans="1:14" x14ac:dyDescent="0.3">
      <c r="A155" s="66" t="s">
        <v>1163</v>
      </c>
      <c r="B155" s="83" t="s">
        <v>141</v>
      </c>
      <c r="C155" s="178">
        <v>0</v>
      </c>
      <c r="D155" s="178">
        <v>0</v>
      </c>
      <c r="E155" s="83"/>
      <c r="F155" s="188">
        <f t="shared" si="11"/>
        <v>0</v>
      </c>
      <c r="G155" s="188">
        <f t="shared" si="12"/>
        <v>0</v>
      </c>
      <c r="H155" s="64"/>
      <c r="L155" s="64"/>
      <c r="M155" s="64"/>
      <c r="N155" s="95"/>
    </row>
    <row r="156" spans="1:14" outlineLevel="1" x14ac:dyDescent="0.3">
      <c r="A156" s="230" t="s">
        <v>1647</v>
      </c>
      <c r="B156" s="99" t="s">
        <v>143</v>
      </c>
      <c r="C156" s="178">
        <f>SUM(C138:C155)</f>
        <v>8850</v>
      </c>
      <c r="D156" s="178">
        <f>SUM(D138:D155)</f>
        <v>8850</v>
      </c>
      <c r="E156" s="83"/>
      <c r="F156" s="174">
        <f>SUM(F138:F155)</f>
        <v>1</v>
      </c>
      <c r="G156" s="174">
        <f>SUM(G138:G155)</f>
        <v>1</v>
      </c>
      <c r="H156" s="64"/>
      <c r="L156" s="64"/>
      <c r="M156" s="64"/>
      <c r="N156" s="95"/>
    </row>
    <row r="157" spans="1:14" outlineLevel="1" x14ac:dyDescent="0.3">
      <c r="A157" s="66" t="s">
        <v>255</v>
      </c>
      <c r="B157" s="94" t="s">
        <v>145</v>
      </c>
      <c r="C157" s="178"/>
      <c r="D157" s="178"/>
      <c r="E157" s="83"/>
      <c r="F157" s="188" t="str">
        <f t="shared" ref="F157:F162" si="13">IF($C$156=0,"",IF(C157="[for completion]","",IF(C157="","",C157/$C$156)))</f>
        <v/>
      </c>
      <c r="G157" s="188" t="str">
        <f t="shared" ref="G157:G162" si="14">IF($D$156=0,"",IF(D157="[for completion]","",IF(D157="","",D157/$D$156)))</f>
        <v/>
      </c>
      <c r="H157" s="64"/>
      <c r="L157" s="64"/>
      <c r="M157" s="64"/>
      <c r="N157" s="95"/>
    </row>
    <row r="158" spans="1:14" outlineLevel="1" x14ac:dyDescent="0.3">
      <c r="A158" s="66" t="s">
        <v>256</v>
      </c>
      <c r="B158" s="94" t="s">
        <v>145</v>
      </c>
      <c r="C158" s="178"/>
      <c r="D158" s="178"/>
      <c r="E158" s="83"/>
      <c r="F158" s="188" t="str">
        <f t="shared" si="13"/>
        <v/>
      </c>
      <c r="G158" s="188" t="str">
        <f t="shared" si="14"/>
        <v/>
      </c>
      <c r="H158" s="64"/>
      <c r="L158" s="64"/>
      <c r="M158" s="64"/>
      <c r="N158" s="95"/>
    </row>
    <row r="159" spans="1:14" outlineLevel="1" x14ac:dyDescent="0.3">
      <c r="A159" s="230" t="s">
        <v>257</v>
      </c>
      <c r="B159" s="94" t="s">
        <v>145</v>
      </c>
      <c r="C159" s="178"/>
      <c r="D159" s="178"/>
      <c r="E159" s="83"/>
      <c r="F159" s="188" t="str">
        <f t="shared" si="13"/>
        <v/>
      </c>
      <c r="G159" s="188" t="str">
        <f t="shared" si="14"/>
        <v/>
      </c>
      <c r="H159" s="64"/>
      <c r="L159" s="64"/>
      <c r="M159" s="64"/>
      <c r="N159" s="95"/>
    </row>
    <row r="160" spans="1:14" outlineLevel="1" x14ac:dyDescent="0.3">
      <c r="A160" s="230" t="s">
        <v>258</v>
      </c>
      <c r="B160" s="94" t="s">
        <v>145</v>
      </c>
      <c r="C160" s="178"/>
      <c r="D160" s="178"/>
      <c r="E160" s="83"/>
      <c r="F160" s="188" t="str">
        <f t="shared" si="13"/>
        <v/>
      </c>
      <c r="G160" s="188" t="str">
        <f t="shared" si="14"/>
        <v/>
      </c>
      <c r="H160" s="64"/>
      <c r="L160" s="64"/>
      <c r="M160" s="64"/>
      <c r="N160" s="95"/>
    </row>
    <row r="161" spans="1:14" outlineLevel="1" x14ac:dyDescent="0.3">
      <c r="A161" s="230" t="s">
        <v>259</v>
      </c>
      <c r="B161" s="94" t="s">
        <v>145</v>
      </c>
      <c r="C161" s="178"/>
      <c r="D161" s="178"/>
      <c r="E161" s="83"/>
      <c r="F161" s="188" t="str">
        <f t="shared" si="13"/>
        <v/>
      </c>
      <c r="G161" s="188" t="str">
        <f t="shared" si="14"/>
        <v/>
      </c>
      <c r="H161" s="64"/>
      <c r="L161" s="64"/>
      <c r="M161" s="64"/>
      <c r="N161" s="95"/>
    </row>
    <row r="162" spans="1:14" outlineLevel="1" x14ac:dyDescent="0.3">
      <c r="A162" s="230" t="s">
        <v>260</v>
      </c>
      <c r="B162" s="94" t="s">
        <v>145</v>
      </c>
      <c r="C162" s="178"/>
      <c r="D162" s="178"/>
      <c r="E162" s="83"/>
      <c r="F162" s="188" t="str">
        <f t="shared" si="13"/>
        <v/>
      </c>
      <c r="G162" s="188" t="str">
        <f t="shared" si="14"/>
        <v/>
      </c>
      <c r="H162" s="64"/>
      <c r="L162" s="64"/>
      <c r="M162" s="64"/>
      <c r="N162" s="95"/>
    </row>
    <row r="163" spans="1:14" ht="15" customHeight="1" x14ac:dyDescent="0.3">
      <c r="A163" s="85"/>
      <c r="B163" s="86" t="s">
        <v>261</v>
      </c>
      <c r="C163" s="129" t="s">
        <v>203</v>
      </c>
      <c r="D163" s="129" t="s">
        <v>204</v>
      </c>
      <c r="E163" s="87"/>
      <c r="F163" s="129" t="s">
        <v>205</v>
      </c>
      <c r="G163" s="129" t="s">
        <v>206</v>
      </c>
      <c r="H163" s="64"/>
      <c r="L163" s="64"/>
      <c r="M163" s="64"/>
      <c r="N163" s="95"/>
    </row>
    <row r="164" spans="1:14" x14ac:dyDescent="0.3">
      <c r="A164" s="66" t="s">
        <v>263</v>
      </c>
      <c r="B164" s="64" t="s">
        <v>264</v>
      </c>
      <c r="C164" s="291">
        <f>+C156</f>
        <v>8850</v>
      </c>
      <c r="D164" s="291">
        <f>+C164</f>
        <v>8850</v>
      </c>
      <c r="E164" s="103"/>
      <c r="F164" s="188">
        <f>IF($C$167=0,"",IF(C164="[for completion]","",IF(C164="","",C164/$C$167)))</f>
        <v>1</v>
      </c>
      <c r="G164" s="188">
        <f>IF($D$167=0,"",IF(D164="[for completion]","",IF(D164="","",D164/$D$167)))</f>
        <v>1</v>
      </c>
      <c r="H164" s="64"/>
      <c r="L164" s="64"/>
      <c r="M164" s="64"/>
      <c r="N164" s="95"/>
    </row>
    <row r="165" spans="1:14" x14ac:dyDescent="0.3">
      <c r="A165" s="66" t="s">
        <v>265</v>
      </c>
      <c r="B165" s="64" t="s">
        <v>266</v>
      </c>
      <c r="C165" s="178">
        <v>0</v>
      </c>
      <c r="D165" s="178">
        <v>0</v>
      </c>
      <c r="E165" s="103"/>
      <c r="F165" s="188">
        <f>IF($C$167=0,"",IF(C165="[for completion]","",IF(C165="","",C165/$C$167)))</f>
        <v>0</v>
      </c>
      <c r="G165" s="188">
        <f>IF($D$167=0,"",IF(D165="[for completion]","",IF(D165="","",D165/$D$167)))</f>
        <v>0</v>
      </c>
      <c r="H165" s="64"/>
      <c r="L165" s="64"/>
      <c r="M165" s="64"/>
      <c r="N165" s="95"/>
    </row>
    <row r="166" spans="1:14" x14ac:dyDescent="0.3">
      <c r="A166" s="66" t="s">
        <v>267</v>
      </c>
      <c r="B166" s="64" t="s">
        <v>141</v>
      </c>
      <c r="C166" s="178">
        <v>0</v>
      </c>
      <c r="D166" s="178">
        <v>0</v>
      </c>
      <c r="E166" s="103"/>
      <c r="F166" s="188">
        <f>IF($C$167=0,"",IF(C166="[for completion]","",IF(C166="","",C166/$C$167)))</f>
        <v>0</v>
      </c>
      <c r="G166" s="188">
        <f>IF($D$167=0,"",IF(D166="[for completion]","",IF(D166="","",D166/$D$167)))</f>
        <v>0</v>
      </c>
      <c r="H166" s="64"/>
      <c r="L166" s="64"/>
      <c r="M166" s="64"/>
      <c r="N166" s="95"/>
    </row>
    <row r="167" spans="1:14" x14ac:dyDescent="0.3">
      <c r="A167" s="66" t="s">
        <v>268</v>
      </c>
      <c r="B167" s="104" t="s">
        <v>143</v>
      </c>
      <c r="C167" s="191">
        <f>SUM(C164:C166)</f>
        <v>8850</v>
      </c>
      <c r="D167" s="191">
        <f>SUM(D164:D166)</f>
        <v>8850</v>
      </c>
      <c r="E167" s="103"/>
      <c r="F167" s="190">
        <f>SUM(F164:F166)</f>
        <v>1</v>
      </c>
      <c r="G167" s="190">
        <f>SUM(G164:G166)</f>
        <v>1</v>
      </c>
      <c r="H167" s="64"/>
      <c r="L167" s="64"/>
      <c r="M167" s="64"/>
      <c r="N167" s="95"/>
    </row>
    <row r="168" spans="1:14" outlineLevel="1" x14ac:dyDescent="0.3">
      <c r="A168" s="66" t="s">
        <v>269</v>
      </c>
      <c r="B168" s="104"/>
      <c r="C168" s="191"/>
      <c r="D168" s="191"/>
      <c r="E168" s="103"/>
      <c r="F168" s="103"/>
      <c r="G168" s="62"/>
      <c r="H168" s="64"/>
      <c r="L168" s="64"/>
      <c r="M168" s="64"/>
      <c r="N168" s="95"/>
    </row>
    <row r="169" spans="1:14" outlineLevel="1" x14ac:dyDescent="0.3">
      <c r="A169" s="66" t="s">
        <v>270</v>
      </c>
      <c r="B169" s="104"/>
      <c r="C169" s="191"/>
      <c r="D169" s="191"/>
      <c r="E169" s="103"/>
      <c r="F169" s="103"/>
      <c r="G169" s="62"/>
      <c r="H169" s="64"/>
      <c r="L169" s="64"/>
      <c r="M169" s="64"/>
      <c r="N169" s="95"/>
    </row>
    <row r="170" spans="1:14" outlineLevel="1" x14ac:dyDescent="0.3">
      <c r="A170" s="66" t="s">
        <v>271</v>
      </c>
      <c r="B170" s="104"/>
      <c r="C170" s="191"/>
      <c r="D170" s="191"/>
      <c r="E170" s="103"/>
      <c r="F170" s="103"/>
      <c r="G170" s="62"/>
      <c r="H170" s="64"/>
      <c r="L170" s="64"/>
      <c r="M170" s="64"/>
      <c r="N170" s="95"/>
    </row>
    <row r="171" spans="1:14" outlineLevel="1" x14ac:dyDescent="0.3">
      <c r="A171" s="66" t="s">
        <v>272</v>
      </c>
      <c r="B171" s="104"/>
      <c r="C171" s="191"/>
      <c r="D171" s="191"/>
      <c r="E171" s="103"/>
      <c r="F171" s="103"/>
      <c r="G171" s="62"/>
      <c r="H171" s="64"/>
      <c r="L171" s="64"/>
      <c r="M171" s="64"/>
      <c r="N171" s="95"/>
    </row>
    <row r="172" spans="1:14" outlineLevel="1" x14ac:dyDescent="0.3">
      <c r="A172" s="66" t="s">
        <v>273</v>
      </c>
      <c r="B172" s="104"/>
      <c r="C172" s="191"/>
      <c r="D172" s="191"/>
      <c r="E172" s="103"/>
      <c r="F172" s="103"/>
      <c r="G172" s="62"/>
      <c r="H172" s="64"/>
      <c r="L172" s="64"/>
      <c r="M172" s="64"/>
      <c r="N172" s="95"/>
    </row>
    <row r="173" spans="1:14" ht="15" customHeight="1" x14ac:dyDescent="0.3">
      <c r="A173" s="85"/>
      <c r="B173" s="86" t="s">
        <v>274</v>
      </c>
      <c r="C173" s="85" t="s">
        <v>110</v>
      </c>
      <c r="D173" s="85"/>
      <c r="E173" s="87"/>
      <c r="F173" s="88" t="s">
        <v>275</v>
      </c>
      <c r="G173" s="88"/>
      <c r="H173" s="64"/>
      <c r="L173" s="64"/>
      <c r="M173" s="64"/>
      <c r="N173" s="95"/>
    </row>
    <row r="174" spans="1:14" ht="15" customHeight="1" x14ac:dyDescent="0.3">
      <c r="A174" s="66" t="s">
        <v>276</v>
      </c>
      <c r="B174" s="83" t="s">
        <v>277</v>
      </c>
      <c r="C174" s="178">
        <v>0</v>
      </c>
      <c r="D174" s="80"/>
      <c r="E174" s="72"/>
      <c r="F174" s="188">
        <f>IF($C$179=0,"",IF(C174="[for completion]","",C174/$C$179))</f>
        <v>0</v>
      </c>
      <c r="G174" s="91"/>
      <c r="H174" s="64"/>
      <c r="L174" s="64"/>
      <c r="M174" s="64"/>
      <c r="N174" s="95"/>
    </row>
    <row r="175" spans="1:14" ht="30.75" customHeight="1" x14ac:dyDescent="0.3">
      <c r="A175" s="66" t="s">
        <v>9</v>
      </c>
      <c r="B175" s="83" t="s">
        <v>995</v>
      </c>
      <c r="C175" s="178">
        <v>0</v>
      </c>
      <c r="E175" s="93"/>
      <c r="F175" s="188">
        <f>IF($C$179=0,"",IF(C175="[for completion]","",C175/$C$179))</f>
        <v>0</v>
      </c>
      <c r="G175" s="91"/>
      <c r="H175" s="64"/>
      <c r="L175" s="64"/>
      <c r="M175" s="64"/>
      <c r="N175" s="95"/>
    </row>
    <row r="176" spans="1:14" x14ac:dyDescent="0.3">
      <c r="A176" s="66" t="s">
        <v>278</v>
      </c>
      <c r="B176" s="83" t="s">
        <v>279</v>
      </c>
      <c r="C176" s="178">
        <f>+C56</f>
        <v>44.5</v>
      </c>
      <c r="E176" s="93"/>
      <c r="F176" s="188"/>
      <c r="G176" s="91"/>
      <c r="H176" s="64"/>
      <c r="L176" s="64"/>
      <c r="M176" s="64"/>
      <c r="N176" s="95"/>
    </row>
    <row r="177" spans="1:14" x14ac:dyDescent="0.3">
      <c r="A177" s="66" t="s">
        <v>280</v>
      </c>
      <c r="B177" s="83" t="s">
        <v>281</v>
      </c>
      <c r="C177" s="178">
        <v>0</v>
      </c>
      <c r="E177" s="93"/>
      <c r="F177" s="188">
        <f t="shared" ref="F177:F187" si="15">IF($C$179=0,"",IF(C177="[for completion]","",C177/$C$179))</f>
        <v>0</v>
      </c>
      <c r="G177" s="91"/>
      <c r="H177" s="64"/>
      <c r="L177" s="64"/>
      <c r="M177" s="64"/>
      <c r="N177" s="95"/>
    </row>
    <row r="178" spans="1:14" x14ac:dyDescent="0.3">
      <c r="A178" s="66" t="s">
        <v>282</v>
      </c>
      <c r="B178" s="83" t="s">
        <v>141</v>
      </c>
      <c r="C178" s="178">
        <v>0</v>
      </c>
      <c r="E178" s="93"/>
      <c r="F178" s="188">
        <f t="shared" si="15"/>
        <v>0</v>
      </c>
      <c r="G178" s="91"/>
      <c r="H178" s="64"/>
      <c r="L178" s="64"/>
      <c r="M178" s="64"/>
      <c r="N178" s="95"/>
    </row>
    <row r="179" spans="1:14" x14ac:dyDescent="0.3">
      <c r="A179" s="66" t="s">
        <v>10</v>
      </c>
      <c r="B179" s="99" t="s">
        <v>143</v>
      </c>
      <c r="C179" s="179">
        <f>SUM(C174:C178)</f>
        <v>44.5</v>
      </c>
      <c r="E179" s="93"/>
      <c r="F179" s="189">
        <f>SUM(F174:F178)</f>
        <v>0</v>
      </c>
      <c r="G179" s="91"/>
      <c r="H179" s="64"/>
      <c r="L179" s="64"/>
      <c r="M179" s="64"/>
      <c r="N179" s="95"/>
    </row>
    <row r="180" spans="1:14" outlineLevel="1" x14ac:dyDescent="0.3">
      <c r="A180" s="66" t="s">
        <v>283</v>
      </c>
      <c r="B180" s="105" t="s">
        <v>284</v>
      </c>
      <c r="C180" s="178"/>
      <c r="E180" s="93"/>
      <c r="F180" s="188">
        <f t="shared" si="15"/>
        <v>0</v>
      </c>
      <c r="G180" s="91"/>
      <c r="H180" s="64"/>
      <c r="L180" s="64"/>
      <c r="M180" s="64"/>
      <c r="N180" s="95"/>
    </row>
    <row r="181" spans="1:14" s="105" customFormat="1" ht="28.8" outlineLevel="1" x14ac:dyDescent="0.3">
      <c r="A181" s="66" t="s">
        <v>285</v>
      </c>
      <c r="B181" s="105" t="s">
        <v>286</v>
      </c>
      <c r="C181" s="192"/>
      <c r="F181" s="188">
        <f t="shared" si="15"/>
        <v>0</v>
      </c>
    </row>
    <row r="182" spans="1:14" outlineLevel="1" x14ac:dyDescent="0.3">
      <c r="A182" s="66" t="s">
        <v>287</v>
      </c>
      <c r="B182" s="105" t="s">
        <v>288</v>
      </c>
      <c r="C182" s="178"/>
      <c r="E182" s="93"/>
      <c r="F182" s="188">
        <f t="shared" si="15"/>
        <v>0</v>
      </c>
      <c r="G182" s="91"/>
      <c r="H182" s="64"/>
      <c r="L182" s="64"/>
      <c r="M182" s="64"/>
      <c r="N182" s="95"/>
    </row>
    <row r="183" spans="1:14" outlineLevel="1" x14ac:dyDescent="0.3">
      <c r="A183" s="66" t="s">
        <v>289</v>
      </c>
      <c r="B183" s="105" t="s">
        <v>290</v>
      </c>
      <c r="C183" s="178"/>
      <c r="E183" s="93"/>
      <c r="F183" s="188">
        <f t="shared" si="15"/>
        <v>0</v>
      </c>
      <c r="G183" s="91"/>
      <c r="H183" s="64"/>
      <c r="L183" s="64"/>
      <c r="M183" s="64"/>
      <c r="N183" s="95"/>
    </row>
    <row r="184" spans="1:14" s="105" customFormat="1" outlineLevel="1" x14ac:dyDescent="0.3">
      <c r="A184" s="66" t="s">
        <v>291</v>
      </c>
      <c r="B184" s="105" t="s">
        <v>292</v>
      </c>
      <c r="C184" s="192"/>
      <c r="F184" s="188">
        <f t="shared" si="15"/>
        <v>0</v>
      </c>
    </row>
    <row r="185" spans="1:14" outlineLevel="1" x14ac:dyDescent="0.3">
      <c r="A185" s="66" t="s">
        <v>293</v>
      </c>
      <c r="B185" s="105" t="s">
        <v>294</v>
      </c>
      <c r="C185" s="178"/>
      <c r="E185" s="93"/>
      <c r="F185" s="188">
        <f t="shared" si="15"/>
        <v>0</v>
      </c>
      <c r="G185" s="91"/>
      <c r="H185" s="64"/>
      <c r="L185" s="64"/>
      <c r="M185" s="64"/>
      <c r="N185" s="95"/>
    </row>
    <row r="186" spans="1:14" outlineLevel="1" x14ac:dyDescent="0.3">
      <c r="A186" s="66" t="s">
        <v>295</v>
      </c>
      <c r="B186" s="105" t="s">
        <v>296</v>
      </c>
      <c r="C186" s="178"/>
      <c r="E186" s="93"/>
      <c r="F186" s="188">
        <f t="shared" si="15"/>
        <v>0</v>
      </c>
      <c r="G186" s="91"/>
      <c r="H186" s="64"/>
      <c r="L186" s="64"/>
      <c r="M186" s="64"/>
      <c r="N186" s="95"/>
    </row>
    <row r="187" spans="1:14" outlineLevel="1" x14ac:dyDescent="0.3">
      <c r="A187" s="66" t="s">
        <v>297</v>
      </c>
      <c r="B187" s="105" t="s">
        <v>298</v>
      </c>
      <c r="C187" s="178"/>
      <c r="E187" s="93"/>
      <c r="F187" s="188">
        <f t="shared" si="15"/>
        <v>0</v>
      </c>
      <c r="G187" s="91"/>
      <c r="H187" s="64"/>
      <c r="L187" s="64"/>
      <c r="M187" s="64"/>
      <c r="N187" s="95"/>
    </row>
    <row r="188" spans="1:14" outlineLevel="1" x14ac:dyDescent="0.3">
      <c r="A188" s="66" t="s">
        <v>299</v>
      </c>
      <c r="B188" s="105"/>
      <c r="E188" s="93"/>
      <c r="F188" s="91"/>
      <c r="G188" s="91"/>
      <c r="H188" s="64"/>
      <c r="L188" s="64"/>
      <c r="M188" s="64"/>
      <c r="N188" s="95"/>
    </row>
    <row r="189" spans="1:14" outlineLevel="1" x14ac:dyDescent="0.3">
      <c r="A189" s="66" t="s">
        <v>300</v>
      </c>
      <c r="B189" s="105"/>
      <c r="E189" s="93"/>
      <c r="F189" s="91"/>
      <c r="G189" s="91"/>
      <c r="H189" s="64"/>
      <c r="L189" s="64"/>
      <c r="M189" s="64"/>
      <c r="N189" s="95"/>
    </row>
    <row r="190" spans="1:14" outlineLevel="1" x14ac:dyDescent="0.3">
      <c r="A190" s="66" t="s">
        <v>301</v>
      </c>
      <c r="B190" s="105"/>
      <c r="E190" s="93"/>
      <c r="F190" s="91"/>
      <c r="G190" s="91"/>
      <c r="H190" s="64"/>
      <c r="L190" s="64"/>
      <c r="M190" s="64"/>
      <c r="N190" s="95"/>
    </row>
    <row r="191" spans="1:14" outlineLevel="1" x14ac:dyDescent="0.3">
      <c r="A191" s="66" t="s">
        <v>302</v>
      </c>
      <c r="B191" s="94"/>
      <c r="E191" s="93"/>
      <c r="F191" s="91"/>
      <c r="G191" s="91"/>
      <c r="H191" s="64"/>
      <c r="L191" s="64"/>
      <c r="M191" s="64"/>
      <c r="N191" s="95"/>
    </row>
    <row r="192" spans="1:14" ht="15" customHeight="1" x14ac:dyDescent="0.3">
      <c r="A192" s="85"/>
      <c r="B192" s="86" t="s">
        <v>303</v>
      </c>
      <c r="C192" s="85" t="s">
        <v>110</v>
      </c>
      <c r="D192" s="85"/>
      <c r="E192" s="87"/>
      <c r="F192" s="88" t="s">
        <v>275</v>
      </c>
      <c r="G192" s="88"/>
      <c r="H192" s="64"/>
      <c r="L192" s="64"/>
      <c r="M192" s="64"/>
      <c r="N192" s="95"/>
    </row>
    <row r="193" spans="1:14" x14ac:dyDescent="0.3">
      <c r="A193" s="66" t="s">
        <v>304</v>
      </c>
      <c r="B193" s="83" t="s">
        <v>305</v>
      </c>
      <c r="C193" s="178">
        <f>+C176</f>
        <v>44.5</v>
      </c>
      <c r="E193" s="90"/>
      <c r="F193" s="188">
        <f t="shared" ref="F193:F206" si="16">IF($C$208=0,"",IF(C193="[for completion]","",C193/$C$208))</f>
        <v>1</v>
      </c>
      <c r="G193" s="91"/>
      <c r="H193" s="64"/>
      <c r="L193" s="64"/>
      <c r="M193" s="64"/>
      <c r="N193" s="95"/>
    </row>
    <row r="194" spans="1:14" x14ac:dyDescent="0.3">
      <c r="A194" s="66" t="s">
        <v>306</v>
      </c>
      <c r="B194" s="83" t="s">
        <v>307</v>
      </c>
      <c r="C194" s="178">
        <v>0</v>
      </c>
      <c r="E194" s="93"/>
      <c r="F194" s="188">
        <f t="shared" si="16"/>
        <v>0</v>
      </c>
      <c r="G194" s="93"/>
      <c r="H194" s="64"/>
      <c r="L194" s="64"/>
      <c r="M194" s="64"/>
      <c r="N194" s="95"/>
    </row>
    <row r="195" spans="1:14" x14ac:dyDescent="0.3">
      <c r="A195" s="66" t="s">
        <v>308</v>
      </c>
      <c r="B195" s="83" t="s">
        <v>309</v>
      </c>
      <c r="C195" s="178">
        <v>0</v>
      </c>
      <c r="E195" s="93"/>
      <c r="F195" s="188">
        <f t="shared" si="16"/>
        <v>0</v>
      </c>
      <c r="G195" s="93"/>
      <c r="H195" s="64"/>
      <c r="L195" s="64"/>
      <c r="M195" s="64"/>
      <c r="N195" s="95"/>
    </row>
    <row r="196" spans="1:14" x14ac:dyDescent="0.3">
      <c r="A196" s="66" t="s">
        <v>310</v>
      </c>
      <c r="B196" s="83" t="s">
        <v>311</v>
      </c>
      <c r="C196" s="178">
        <v>0</v>
      </c>
      <c r="E196" s="93"/>
      <c r="F196" s="188">
        <f t="shared" si="16"/>
        <v>0</v>
      </c>
      <c r="G196" s="93"/>
      <c r="H196" s="64"/>
      <c r="L196" s="64"/>
      <c r="M196" s="64"/>
      <c r="N196" s="95"/>
    </row>
    <row r="197" spans="1:14" x14ac:dyDescent="0.3">
      <c r="A197" s="66" t="s">
        <v>312</v>
      </c>
      <c r="B197" s="83" t="s">
        <v>313</v>
      </c>
      <c r="C197" s="178">
        <v>0</v>
      </c>
      <c r="E197" s="93"/>
      <c r="F197" s="188">
        <f t="shared" si="16"/>
        <v>0</v>
      </c>
      <c r="G197" s="93"/>
      <c r="H197" s="64"/>
      <c r="L197" s="64"/>
      <c r="M197" s="64"/>
      <c r="N197" s="95"/>
    </row>
    <row r="198" spans="1:14" x14ac:dyDescent="0.3">
      <c r="A198" s="66" t="s">
        <v>314</v>
      </c>
      <c r="B198" s="83" t="s">
        <v>315</v>
      </c>
      <c r="C198" s="178">
        <v>0</v>
      </c>
      <c r="E198" s="93"/>
      <c r="F198" s="188">
        <f t="shared" si="16"/>
        <v>0</v>
      </c>
      <c r="G198" s="93"/>
      <c r="H198" s="64"/>
      <c r="L198" s="64"/>
      <c r="M198" s="64"/>
      <c r="N198" s="95"/>
    </row>
    <row r="199" spans="1:14" x14ac:dyDescent="0.3">
      <c r="A199" s="66" t="s">
        <v>316</v>
      </c>
      <c r="B199" s="83" t="s">
        <v>317</v>
      </c>
      <c r="C199" s="178">
        <v>0</v>
      </c>
      <c r="E199" s="93"/>
      <c r="F199" s="188">
        <f t="shared" si="16"/>
        <v>0</v>
      </c>
      <c r="G199" s="93"/>
      <c r="H199" s="64"/>
      <c r="L199" s="64"/>
      <c r="M199" s="64"/>
      <c r="N199" s="95"/>
    </row>
    <row r="200" spans="1:14" x14ac:dyDescent="0.3">
      <c r="A200" s="66" t="s">
        <v>318</v>
      </c>
      <c r="B200" s="83" t="s">
        <v>12</v>
      </c>
      <c r="C200" s="178">
        <v>0</v>
      </c>
      <c r="E200" s="93"/>
      <c r="F200" s="188">
        <f t="shared" si="16"/>
        <v>0</v>
      </c>
      <c r="G200" s="93"/>
      <c r="H200" s="64"/>
      <c r="L200" s="64"/>
      <c r="M200" s="64"/>
      <c r="N200" s="95"/>
    </row>
    <row r="201" spans="1:14" x14ac:dyDescent="0.3">
      <c r="A201" s="66" t="s">
        <v>319</v>
      </c>
      <c r="B201" s="83" t="s">
        <v>320</v>
      </c>
      <c r="C201" s="178">
        <v>0</v>
      </c>
      <c r="E201" s="93"/>
      <c r="F201" s="188">
        <f t="shared" si="16"/>
        <v>0</v>
      </c>
      <c r="G201" s="93"/>
      <c r="H201" s="64"/>
      <c r="L201" s="64"/>
      <c r="M201" s="64"/>
      <c r="N201" s="95"/>
    </row>
    <row r="202" spans="1:14" x14ac:dyDescent="0.3">
      <c r="A202" s="66" t="s">
        <v>321</v>
      </c>
      <c r="B202" s="83" t="s">
        <v>322</v>
      </c>
      <c r="C202" s="178">
        <v>0</v>
      </c>
      <c r="E202" s="93"/>
      <c r="F202" s="188">
        <f t="shared" si="16"/>
        <v>0</v>
      </c>
      <c r="G202" s="93"/>
      <c r="H202" s="64"/>
      <c r="L202" s="64"/>
      <c r="M202" s="64"/>
      <c r="N202" s="95"/>
    </row>
    <row r="203" spans="1:14" x14ac:dyDescent="0.3">
      <c r="A203" s="66" t="s">
        <v>323</v>
      </c>
      <c r="B203" s="83" t="s">
        <v>324</v>
      </c>
      <c r="C203" s="178">
        <v>0</v>
      </c>
      <c r="E203" s="93"/>
      <c r="F203" s="188">
        <f t="shared" si="16"/>
        <v>0</v>
      </c>
      <c r="G203" s="93"/>
      <c r="H203" s="64"/>
      <c r="L203" s="64"/>
      <c r="M203" s="64"/>
      <c r="N203" s="95"/>
    </row>
    <row r="204" spans="1:14" x14ac:dyDescent="0.3">
      <c r="A204" s="66" t="s">
        <v>325</v>
      </c>
      <c r="B204" s="83" t="s">
        <v>326</v>
      </c>
      <c r="C204" s="178">
        <v>0</v>
      </c>
      <c r="E204" s="93"/>
      <c r="F204" s="188">
        <f t="shared" si="16"/>
        <v>0</v>
      </c>
      <c r="G204" s="93"/>
      <c r="H204" s="64"/>
      <c r="L204" s="64"/>
      <c r="M204" s="64"/>
      <c r="N204" s="95"/>
    </row>
    <row r="205" spans="1:14" x14ac:dyDescent="0.3">
      <c r="A205" s="66" t="s">
        <v>327</v>
      </c>
      <c r="B205" s="83" t="s">
        <v>328</v>
      </c>
      <c r="C205" s="178">
        <v>0</v>
      </c>
      <c r="E205" s="93"/>
      <c r="F205" s="188">
        <f t="shared" si="16"/>
        <v>0</v>
      </c>
      <c r="G205" s="93"/>
      <c r="H205" s="64"/>
      <c r="L205" s="64"/>
      <c r="M205" s="64"/>
      <c r="N205" s="95"/>
    </row>
    <row r="206" spans="1:14" x14ac:dyDescent="0.3">
      <c r="A206" s="66" t="s">
        <v>329</v>
      </c>
      <c r="B206" s="83" t="s">
        <v>141</v>
      </c>
      <c r="C206" s="178">
        <v>0</v>
      </c>
      <c r="E206" s="93"/>
      <c r="F206" s="188">
        <f t="shared" si="16"/>
        <v>0</v>
      </c>
      <c r="G206" s="93"/>
      <c r="H206" s="64"/>
      <c r="L206" s="64"/>
      <c r="M206" s="64"/>
      <c r="N206" s="95"/>
    </row>
    <row r="207" spans="1:14" x14ac:dyDescent="0.3">
      <c r="A207" s="66" t="s">
        <v>330</v>
      </c>
      <c r="B207" s="92" t="s">
        <v>331</v>
      </c>
      <c r="C207" s="178">
        <v>0</v>
      </c>
      <c r="E207" s="93"/>
      <c r="F207" s="188"/>
      <c r="G207" s="93"/>
      <c r="H207" s="64"/>
      <c r="L207" s="64"/>
      <c r="M207" s="64"/>
      <c r="N207" s="95"/>
    </row>
    <row r="208" spans="1:14" x14ac:dyDescent="0.3">
      <c r="A208" s="66" t="s">
        <v>332</v>
      </c>
      <c r="B208" s="99" t="s">
        <v>143</v>
      </c>
      <c r="C208" s="179">
        <f>SUM(C193:C206)</f>
        <v>44.5</v>
      </c>
      <c r="D208" s="83"/>
      <c r="E208" s="93"/>
      <c r="F208" s="189">
        <f>SUM(F193:F206)</f>
        <v>1</v>
      </c>
      <c r="G208" s="93"/>
      <c r="H208" s="64"/>
      <c r="L208" s="64"/>
      <c r="M208" s="64"/>
      <c r="N208" s="95"/>
    </row>
    <row r="209" spans="1:14" outlineLevel="1" x14ac:dyDescent="0.3">
      <c r="A209" s="66" t="s">
        <v>333</v>
      </c>
      <c r="B209" s="94" t="s">
        <v>145</v>
      </c>
      <c r="C209" s="178"/>
      <c r="E209" s="93"/>
      <c r="F209" s="188">
        <f>IF($C$208=0,"",IF(C209="[for completion]","",C209/$C$208))</f>
        <v>0</v>
      </c>
      <c r="G209" s="93"/>
      <c r="H209" s="64"/>
      <c r="L209" s="64"/>
      <c r="M209" s="64"/>
      <c r="N209" s="95"/>
    </row>
    <row r="210" spans="1:14" outlineLevel="1" x14ac:dyDescent="0.3">
      <c r="A210" s="66" t="s">
        <v>334</v>
      </c>
      <c r="B210" s="94" t="s">
        <v>145</v>
      </c>
      <c r="C210" s="178"/>
      <c r="E210" s="93"/>
      <c r="F210" s="188">
        <f t="shared" ref="F210:F215" si="17">IF($C$208=0,"",IF(C210="[for completion]","",C210/$C$208))</f>
        <v>0</v>
      </c>
      <c r="G210" s="93"/>
      <c r="H210" s="64"/>
      <c r="L210" s="64"/>
      <c r="M210" s="64"/>
      <c r="N210" s="95"/>
    </row>
    <row r="211" spans="1:14" outlineLevel="1" x14ac:dyDescent="0.3">
      <c r="A211" s="66" t="s">
        <v>335</v>
      </c>
      <c r="B211" s="94" t="s">
        <v>145</v>
      </c>
      <c r="C211" s="178"/>
      <c r="E211" s="93"/>
      <c r="F211" s="188">
        <f t="shared" si="17"/>
        <v>0</v>
      </c>
      <c r="G211" s="93"/>
      <c r="H211" s="64"/>
      <c r="L211" s="64"/>
      <c r="M211" s="64"/>
      <c r="N211" s="95"/>
    </row>
    <row r="212" spans="1:14" outlineLevel="1" x14ac:dyDescent="0.3">
      <c r="A212" s="66" t="s">
        <v>336</v>
      </c>
      <c r="B212" s="94" t="s">
        <v>145</v>
      </c>
      <c r="C212" s="178"/>
      <c r="E212" s="93"/>
      <c r="F212" s="188">
        <f t="shared" si="17"/>
        <v>0</v>
      </c>
      <c r="G212" s="93"/>
      <c r="H212" s="64"/>
      <c r="L212" s="64"/>
      <c r="M212" s="64"/>
      <c r="N212" s="95"/>
    </row>
    <row r="213" spans="1:14" outlineLevel="1" x14ac:dyDescent="0.3">
      <c r="A213" s="66" t="s">
        <v>337</v>
      </c>
      <c r="B213" s="94" t="s">
        <v>145</v>
      </c>
      <c r="C213" s="178"/>
      <c r="E213" s="93"/>
      <c r="F213" s="188">
        <f t="shared" si="17"/>
        <v>0</v>
      </c>
      <c r="G213" s="93"/>
      <c r="H213" s="64"/>
      <c r="L213" s="64"/>
      <c r="M213" s="64"/>
      <c r="N213" s="95"/>
    </row>
    <row r="214" spans="1:14" outlineLevel="1" x14ac:dyDescent="0.3">
      <c r="A214" s="66" t="s">
        <v>338</v>
      </c>
      <c r="B214" s="94" t="s">
        <v>145</v>
      </c>
      <c r="C214" s="178"/>
      <c r="E214" s="93"/>
      <c r="F214" s="188">
        <f t="shared" si="17"/>
        <v>0</v>
      </c>
      <c r="G214" s="93"/>
      <c r="H214" s="64"/>
      <c r="L214" s="64"/>
      <c r="M214" s="64"/>
      <c r="N214" s="95"/>
    </row>
    <row r="215" spans="1:14" outlineLevel="1" x14ac:dyDescent="0.3">
      <c r="A215" s="66" t="s">
        <v>339</v>
      </c>
      <c r="B215" s="94" t="s">
        <v>145</v>
      </c>
      <c r="C215" s="178"/>
      <c r="E215" s="93"/>
      <c r="F215" s="188">
        <f t="shared" si="17"/>
        <v>0</v>
      </c>
      <c r="G215" s="93"/>
      <c r="H215" s="64"/>
      <c r="L215" s="64"/>
      <c r="M215" s="64"/>
      <c r="N215" s="95"/>
    </row>
    <row r="216" spans="1:14" ht="15" customHeight="1" x14ac:dyDescent="0.3">
      <c r="A216" s="85"/>
      <c r="B216" s="86" t="s">
        <v>340</v>
      </c>
      <c r="C216" s="85" t="s">
        <v>110</v>
      </c>
      <c r="D216" s="85"/>
      <c r="E216" s="87"/>
      <c r="F216" s="88" t="s">
        <v>131</v>
      </c>
      <c r="G216" s="88" t="s">
        <v>262</v>
      </c>
      <c r="H216" s="64"/>
      <c r="L216" s="64"/>
      <c r="M216" s="64"/>
      <c r="N216" s="95"/>
    </row>
    <row r="217" spans="1:14" x14ac:dyDescent="0.3">
      <c r="A217" s="66" t="s">
        <v>341</v>
      </c>
      <c r="B217" s="62" t="s">
        <v>342</v>
      </c>
      <c r="C217" s="178">
        <v>0</v>
      </c>
      <c r="E217" s="103"/>
      <c r="F217" s="188">
        <f>IF($C$38=0,"",IF(C217="[for completion]","",IF(C217="","",C217/$C$38)))</f>
        <v>0</v>
      </c>
      <c r="G217" s="188">
        <f>IF($C$39=0,"",IF(C217="[for completion]","",IF(C217="","",C217/$C$39)))</f>
        <v>0</v>
      </c>
      <c r="H217" s="64"/>
      <c r="L217" s="64"/>
      <c r="M217" s="64"/>
      <c r="N217" s="95"/>
    </row>
    <row r="218" spans="1:14" x14ac:dyDescent="0.3">
      <c r="A218" s="66" t="s">
        <v>343</v>
      </c>
      <c r="B218" s="62" t="s">
        <v>344</v>
      </c>
      <c r="C218" s="178">
        <v>0</v>
      </c>
      <c r="E218" s="103"/>
      <c r="F218" s="188">
        <f>IF($C$38=0,"",IF(C218="[for completion]","",IF(C218="","",C218/$C$38)))</f>
        <v>0</v>
      </c>
      <c r="G218" s="188">
        <f>IF($C$39=0,"",IF(C218="[for completion]","",IF(C218="","",C218/$C$39)))</f>
        <v>0</v>
      </c>
      <c r="H218" s="64"/>
      <c r="L218" s="64"/>
      <c r="M218" s="64"/>
      <c r="N218" s="95"/>
    </row>
    <row r="219" spans="1:14" x14ac:dyDescent="0.3">
      <c r="A219" s="66" t="s">
        <v>345</v>
      </c>
      <c r="B219" s="62" t="s">
        <v>141</v>
      </c>
      <c r="C219" s="178">
        <v>0</v>
      </c>
      <c r="E219" s="103"/>
      <c r="F219" s="188">
        <f>IF($C$38=0,"",IF(C219="[for completion]","",IF(C219="","",C219/$C$38)))</f>
        <v>0</v>
      </c>
      <c r="G219" s="188">
        <f>IF($C$39=0,"",IF(C219="[for completion]","",IF(C219="","",C219/$C$39)))</f>
        <v>0</v>
      </c>
      <c r="H219" s="64"/>
      <c r="L219" s="64"/>
      <c r="M219" s="64"/>
      <c r="N219" s="95"/>
    </row>
    <row r="220" spans="1:14" x14ac:dyDescent="0.3">
      <c r="A220" s="66" t="s">
        <v>346</v>
      </c>
      <c r="B220" s="99" t="s">
        <v>143</v>
      </c>
      <c r="C220" s="178">
        <f>SUM(C217:C219)</f>
        <v>0</v>
      </c>
      <c r="E220" s="103"/>
      <c r="F220" s="174">
        <f>SUM(F217:F219)</f>
        <v>0</v>
      </c>
      <c r="G220" s="174">
        <f>SUM(G217:G219)</f>
        <v>0</v>
      </c>
      <c r="H220" s="64"/>
      <c r="L220" s="64"/>
      <c r="M220" s="64"/>
      <c r="N220" s="95"/>
    </row>
    <row r="221" spans="1:14" outlineLevel="1" x14ac:dyDescent="0.3">
      <c r="A221" s="66" t="s">
        <v>347</v>
      </c>
      <c r="B221" s="94" t="s">
        <v>145</v>
      </c>
      <c r="C221" s="178"/>
      <c r="E221" s="103"/>
      <c r="F221" s="188" t="str">
        <f t="shared" ref="F221:F227" si="18">IF($C$38=0,"",IF(C221="[for completion]","",IF(C221="","",C221/$C$38)))</f>
        <v/>
      </c>
      <c r="G221" s="188" t="str">
        <f t="shared" ref="G221:G227" si="19">IF($C$39=0,"",IF(C221="[for completion]","",IF(C221="","",C221/$C$39)))</f>
        <v/>
      </c>
      <c r="H221" s="64"/>
      <c r="L221" s="64"/>
      <c r="M221" s="64"/>
      <c r="N221" s="95"/>
    </row>
    <row r="222" spans="1:14" outlineLevel="1" x14ac:dyDescent="0.3">
      <c r="A222" s="66" t="s">
        <v>348</v>
      </c>
      <c r="B222" s="94" t="s">
        <v>145</v>
      </c>
      <c r="C222" s="178"/>
      <c r="E222" s="103"/>
      <c r="F222" s="188" t="str">
        <f t="shared" si="18"/>
        <v/>
      </c>
      <c r="G222" s="188" t="str">
        <f t="shared" si="19"/>
        <v/>
      </c>
      <c r="H222" s="64"/>
      <c r="L222" s="64"/>
      <c r="M222" s="64"/>
      <c r="N222" s="95"/>
    </row>
    <row r="223" spans="1:14" outlineLevel="1" x14ac:dyDescent="0.3">
      <c r="A223" s="66" t="s">
        <v>349</v>
      </c>
      <c r="B223" s="94" t="s">
        <v>145</v>
      </c>
      <c r="C223" s="178"/>
      <c r="E223" s="103"/>
      <c r="F223" s="188" t="str">
        <f t="shared" si="18"/>
        <v/>
      </c>
      <c r="G223" s="188" t="str">
        <f t="shared" si="19"/>
        <v/>
      </c>
      <c r="H223" s="64"/>
      <c r="L223" s="64"/>
      <c r="M223" s="64"/>
      <c r="N223" s="95"/>
    </row>
    <row r="224" spans="1:14" outlineLevel="1" x14ac:dyDescent="0.3">
      <c r="A224" s="66" t="s">
        <v>350</v>
      </c>
      <c r="B224" s="94" t="s">
        <v>145</v>
      </c>
      <c r="C224" s="178"/>
      <c r="E224" s="103"/>
      <c r="F224" s="188" t="str">
        <f t="shared" si="18"/>
        <v/>
      </c>
      <c r="G224" s="188" t="str">
        <f t="shared" si="19"/>
        <v/>
      </c>
      <c r="H224" s="64"/>
      <c r="L224" s="64"/>
      <c r="M224" s="64"/>
      <c r="N224" s="95"/>
    </row>
    <row r="225" spans="1:14" outlineLevel="1" x14ac:dyDescent="0.3">
      <c r="A225" s="66" t="s">
        <v>351</v>
      </c>
      <c r="B225" s="94" t="s">
        <v>145</v>
      </c>
      <c r="C225" s="178"/>
      <c r="E225" s="103"/>
      <c r="F225" s="188" t="str">
        <f t="shared" si="18"/>
        <v/>
      </c>
      <c r="G225" s="188" t="str">
        <f t="shared" si="19"/>
        <v/>
      </c>
      <c r="H225" s="64"/>
      <c r="L225" s="64"/>
      <c r="M225" s="64"/>
    </row>
    <row r="226" spans="1:14" outlineLevel="1" x14ac:dyDescent="0.3">
      <c r="A226" s="66" t="s">
        <v>352</v>
      </c>
      <c r="B226" s="94" t="s">
        <v>145</v>
      </c>
      <c r="C226" s="178"/>
      <c r="E226" s="83"/>
      <c r="F226" s="188" t="str">
        <f t="shared" si="18"/>
        <v/>
      </c>
      <c r="G226" s="188" t="str">
        <f t="shared" si="19"/>
        <v/>
      </c>
      <c r="H226" s="64"/>
      <c r="L226" s="64"/>
      <c r="M226" s="64"/>
    </row>
    <row r="227" spans="1:14" outlineLevel="1" x14ac:dyDescent="0.3">
      <c r="A227" s="66" t="s">
        <v>353</v>
      </c>
      <c r="B227" s="94" t="s">
        <v>145</v>
      </c>
      <c r="C227" s="178"/>
      <c r="E227" s="103"/>
      <c r="F227" s="188" t="str">
        <f t="shared" si="18"/>
        <v/>
      </c>
      <c r="G227" s="188" t="str">
        <f t="shared" si="19"/>
        <v/>
      </c>
      <c r="H227" s="64"/>
      <c r="L227" s="64"/>
      <c r="M227" s="64"/>
    </row>
    <row r="228" spans="1:14" ht="15" customHeight="1" x14ac:dyDescent="0.3">
      <c r="A228" s="85"/>
      <c r="B228" s="86" t="s">
        <v>354</v>
      </c>
      <c r="C228" s="85"/>
      <c r="D228" s="85"/>
      <c r="E228" s="87"/>
      <c r="F228" s="88"/>
      <c r="G228" s="88"/>
      <c r="H228" s="64"/>
      <c r="L228" s="64"/>
      <c r="M228" s="64"/>
    </row>
    <row r="229" spans="1:14" ht="31.2" x14ac:dyDescent="0.3">
      <c r="A229" s="66" t="s">
        <v>355</v>
      </c>
      <c r="B229" s="83" t="s">
        <v>356</v>
      </c>
      <c r="C229" s="294" t="s">
        <v>1739</v>
      </c>
      <c r="H229" s="64"/>
      <c r="L229" s="64"/>
      <c r="M229" s="64"/>
    </row>
    <row r="230" spans="1:14" ht="15" customHeight="1" x14ac:dyDescent="0.3">
      <c r="A230" s="85"/>
      <c r="B230" s="86" t="s">
        <v>357</v>
      </c>
      <c r="C230" s="85"/>
      <c r="D230" s="85"/>
      <c r="E230" s="87"/>
      <c r="F230" s="88"/>
      <c r="G230" s="88"/>
      <c r="H230" s="64"/>
      <c r="L230" s="64"/>
      <c r="M230" s="64"/>
    </row>
    <row r="231" spans="1:14" x14ac:dyDescent="0.3">
      <c r="A231" s="66" t="s">
        <v>11</v>
      </c>
      <c r="B231" s="66" t="s">
        <v>998</v>
      </c>
      <c r="C231" s="291">
        <f>+C167</f>
        <v>8850</v>
      </c>
      <c r="E231" s="83"/>
      <c r="H231" s="64"/>
      <c r="L231" s="64"/>
      <c r="M231" s="64"/>
    </row>
    <row r="232" spans="1:14" x14ac:dyDescent="0.3">
      <c r="A232" s="66" t="s">
        <v>358</v>
      </c>
      <c r="B232" s="106" t="s">
        <v>359</v>
      </c>
      <c r="C232" s="178" t="s">
        <v>1738</v>
      </c>
      <c r="E232" s="83"/>
      <c r="H232" s="64"/>
      <c r="L232" s="64"/>
      <c r="M232" s="64"/>
    </row>
    <row r="233" spans="1:14" x14ac:dyDescent="0.3">
      <c r="A233" s="66" t="s">
        <v>360</v>
      </c>
      <c r="B233" s="106" t="s">
        <v>361</v>
      </c>
      <c r="C233" s="178" t="s">
        <v>208</v>
      </c>
      <c r="E233" s="83"/>
      <c r="H233" s="64"/>
      <c r="L233" s="64"/>
      <c r="M233" s="64"/>
    </row>
    <row r="234" spans="1:14" outlineLevel="1" x14ac:dyDescent="0.3">
      <c r="A234" s="66" t="s">
        <v>362</v>
      </c>
      <c r="B234" s="81" t="s">
        <v>363</v>
      </c>
      <c r="C234" s="179">
        <v>-372.85880969015068</v>
      </c>
      <c r="D234" s="83"/>
      <c r="E234" s="83"/>
      <c r="H234" s="64"/>
      <c r="L234" s="64"/>
      <c r="M234" s="64"/>
    </row>
    <row r="235" spans="1:14" outlineLevel="1" x14ac:dyDescent="0.3">
      <c r="A235" s="66" t="s">
        <v>364</v>
      </c>
      <c r="B235" s="81" t="s">
        <v>365</v>
      </c>
      <c r="C235" s="179"/>
      <c r="D235" s="83"/>
      <c r="E235" s="83"/>
      <c r="H235" s="64"/>
      <c r="L235" s="64"/>
      <c r="M235" s="64"/>
    </row>
    <row r="236" spans="1:14" outlineLevel="1" x14ac:dyDescent="0.3">
      <c r="A236" s="66" t="s">
        <v>366</v>
      </c>
      <c r="B236" s="81" t="s">
        <v>367</v>
      </c>
      <c r="C236" s="220"/>
      <c r="D236" s="83"/>
      <c r="E236" s="83"/>
      <c r="H236" s="64"/>
      <c r="L236" s="64"/>
      <c r="M236" s="64"/>
    </row>
    <row r="237" spans="1:14" outlineLevel="1" x14ac:dyDescent="0.3">
      <c r="A237" s="66" t="s">
        <v>368</v>
      </c>
      <c r="C237" s="83"/>
      <c r="D237" s="83"/>
      <c r="E237" s="83"/>
      <c r="H237" s="64"/>
      <c r="L237" s="64"/>
      <c r="M237" s="64"/>
    </row>
    <row r="238" spans="1:14" outlineLevel="1" x14ac:dyDescent="0.3">
      <c r="A238" s="66" t="s">
        <v>369</v>
      </c>
      <c r="C238" s="83"/>
      <c r="D238" s="83"/>
      <c r="E238" s="83"/>
      <c r="H238" s="64"/>
      <c r="L238" s="64"/>
      <c r="M238" s="64"/>
    </row>
    <row r="239" spans="1:14" outlineLevel="1" x14ac:dyDescent="0.3">
      <c r="A239" s="85"/>
      <c r="B239" s="86" t="s">
        <v>1407</v>
      </c>
      <c r="C239" s="85"/>
      <c r="D239" s="85"/>
      <c r="E239" s="87"/>
      <c r="F239" s="88"/>
      <c r="G239" s="88"/>
      <c r="H239" s="64"/>
      <c r="K239" s="107"/>
      <c r="L239" s="107"/>
      <c r="M239" s="107"/>
      <c r="N239" s="107"/>
    </row>
    <row r="240" spans="1:14" outlineLevel="1" x14ac:dyDescent="0.3">
      <c r="A240" s="66" t="s">
        <v>1197</v>
      </c>
      <c r="B240" s="66" t="s">
        <v>1380</v>
      </c>
      <c r="C240" s="66" t="s">
        <v>1723</v>
      </c>
      <c r="D240" s="218"/>
      <c r="E240"/>
      <c r="F240"/>
      <c r="G240"/>
      <c r="H240" s="64"/>
      <c r="K240" s="107"/>
      <c r="L240" s="107"/>
      <c r="M240" s="107"/>
      <c r="N240" s="107"/>
    </row>
    <row r="241" spans="1:14" ht="28.8" outlineLevel="1" x14ac:dyDescent="0.3">
      <c r="A241" s="66" t="s">
        <v>1200</v>
      </c>
      <c r="B241" s="66" t="s">
        <v>1381</v>
      </c>
      <c r="C241" s="242" t="s">
        <v>81</v>
      </c>
      <c r="D241" s="218"/>
      <c r="E241"/>
      <c r="F241"/>
      <c r="G241"/>
      <c r="H241" s="64"/>
      <c r="K241" s="107"/>
      <c r="L241" s="107"/>
      <c r="M241" s="107"/>
      <c r="N241" s="107"/>
    </row>
    <row r="242" spans="1:14" outlineLevel="1" x14ac:dyDescent="0.3">
      <c r="A242" s="66" t="s">
        <v>1378</v>
      </c>
      <c r="B242" s="66" t="s">
        <v>1202</v>
      </c>
      <c r="C242" s="242" t="s">
        <v>1203</v>
      </c>
      <c r="D242" s="218"/>
      <c r="E242"/>
      <c r="F242"/>
      <c r="G242"/>
      <c r="H242" s="64"/>
      <c r="K242" s="107"/>
      <c r="L242" s="107"/>
      <c r="M242" s="107"/>
      <c r="N242" s="107"/>
    </row>
    <row r="243" spans="1:14" ht="28.8" outlineLevel="1" x14ac:dyDescent="0.3">
      <c r="A243" s="230" t="s">
        <v>1379</v>
      </c>
      <c r="B243" s="66" t="s">
        <v>1198</v>
      </c>
      <c r="C243" s="66" t="s">
        <v>1199</v>
      </c>
      <c r="D243" s="218"/>
      <c r="E243"/>
      <c r="F243"/>
      <c r="G243"/>
      <c r="H243" s="64"/>
      <c r="K243" s="107"/>
      <c r="L243" s="107"/>
      <c r="M243" s="107"/>
      <c r="N243" s="107"/>
    </row>
    <row r="244" spans="1:14" outlineLevel="1" x14ac:dyDescent="0.3">
      <c r="A244" s="66" t="s">
        <v>1204</v>
      </c>
      <c r="D244" s="218"/>
      <c r="E244"/>
      <c r="F244"/>
      <c r="G244"/>
      <c r="H244" s="64"/>
      <c r="K244" s="107"/>
      <c r="L244" s="107"/>
      <c r="M244" s="107"/>
      <c r="N244" s="107"/>
    </row>
    <row r="245" spans="1:14" outlineLevel="1" x14ac:dyDescent="0.3">
      <c r="A245" s="230" t="s">
        <v>1205</v>
      </c>
      <c r="D245" s="218"/>
      <c r="E245"/>
      <c r="F245"/>
      <c r="G245"/>
      <c r="H245" s="64"/>
      <c r="K245" s="107"/>
      <c r="L245" s="107"/>
      <c r="M245" s="107"/>
      <c r="N245" s="107"/>
    </row>
    <row r="246" spans="1:14" outlineLevel="1" x14ac:dyDescent="0.3">
      <c r="A246" s="230" t="s">
        <v>1201</v>
      </c>
      <c r="D246" s="218"/>
      <c r="E246"/>
      <c r="F246"/>
      <c r="G246"/>
      <c r="H246" s="64"/>
      <c r="K246" s="107"/>
      <c r="L246" s="107"/>
      <c r="M246" s="107"/>
      <c r="N246" s="107"/>
    </row>
    <row r="247" spans="1:14" outlineLevel="1" x14ac:dyDescent="0.3">
      <c r="A247" s="230" t="s">
        <v>1206</v>
      </c>
      <c r="D247" s="218"/>
      <c r="E247"/>
      <c r="F247"/>
      <c r="G247"/>
      <c r="H247" s="64"/>
      <c r="K247" s="107"/>
      <c r="L247" s="107"/>
      <c r="M247" s="107"/>
      <c r="N247" s="107"/>
    </row>
    <row r="248" spans="1:14" outlineLevel="1" x14ac:dyDescent="0.3">
      <c r="A248" s="230" t="s">
        <v>1207</v>
      </c>
      <c r="D248" s="218"/>
      <c r="E248"/>
      <c r="F248"/>
      <c r="G248"/>
      <c r="H248" s="64"/>
      <c r="K248" s="107"/>
      <c r="L248" s="107"/>
      <c r="M248" s="107"/>
      <c r="N248" s="107"/>
    </row>
    <row r="249" spans="1:14" outlineLevel="1" x14ac:dyDescent="0.3">
      <c r="A249" s="230" t="s">
        <v>1208</v>
      </c>
      <c r="D249" s="218"/>
      <c r="E249"/>
      <c r="F249"/>
      <c r="G249"/>
      <c r="H249" s="64"/>
      <c r="K249" s="107"/>
      <c r="L249" s="107"/>
      <c r="M249" s="107"/>
      <c r="N249" s="107"/>
    </row>
    <row r="250" spans="1:14" outlineLevel="1" x14ac:dyDescent="0.3">
      <c r="A250" s="230" t="s">
        <v>1209</v>
      </c>
      <c r="D250" s="218"/>
      <c r="E250"/>
      <c r="F250"/>
      <c r="G250"/>
      <c r="H250" s="64"/>
      <c r="K250" s="107"/>
      <c r="L250" s="107"/>
      <c r="M250" s="107"/>
      <c r="N250" s="107"/>
    </row>
    <row r="251" spans="1:14" outlineLevel="1" x14ac:dyDescent="0.3">
      <c r="A251" s="230" t="s">
        <v>1210</v>
      </c>
      <c r="D251" s="218"/>
      <c r="E251"/>
      <c r="F251"/>
      <c r="G251"/>
      <c r="H251" s="64"/>
      <c r="K251" s="107"/>
      <c r="L251" s="107"/>
      <c r="M251" s="107"/>
      <c r="N251" s="107"/>
    </row>
    <row r="252" spans="1:14" outlineLevel="1" x14ac:dyDescent="0.3">
      <c r="A252" s="230" t="s">
        <v>1211</v>
      </c>
      <c r="D252" s="218"/>
      <c r="E252"/>
      <c r="F252"/>
      <c r="G252"/>
      <c r="H252" s="64"/>
      <c r="K252" s="107"/>
      <c r="L252" s="107"/>
      <c r="M252" s="107"/>
      <c r="N252" s="107"/>
    </row>
    <row r="253" spans="1:14" outlineLevel="1" x14ac:dyDescent="0.3">
      <c r="A253" s="230" t="s">
        <v>1212</v>
      </c>
      <c r="D253" s="218"/>
      <c r="E253"/>
      <c r="F253"/>
      <c r="G253"/>
      <c r="H253" s="64"/>
      <c r="K253" s="107"/>
      <c r="L253" s="107"/>
      <c r="M253" s="107"/>
      <c r="N253" s="107"/>
    </row>
    <row r="254" spans="1:14" outlineLevel="1" x14ac:dyDescent="0.3">
      <c r="A254" s="230" t="s">
        <v>1213</v>
      </c>
      <c r="D254" s="218"/>
      <c r="E254"/>
      <c r="F254"/>
      <c r="G254"/>
      <c r="H254" s="64"/>
      <c r="K254" s="107"/>
      <c r="L254" s="107"/>
      <c r="M254" s="107"/>
      <c r="N254" s="107"/>
    </row>
    <row r="255" spans="1:14" outlineLevel="1" x14ac:dyDescent="0.3">
      <c r="A255" s="230" t="s">
        <v>1214</v>
      </c>
      <c r="D255" s="218"/>
      <c r="E255"/>
      <c r="F255"/>
      <c r="G255"/>
      <c r="H255" s="64"/>
      <c r="K255" s="107"/>
      <c r="L255" s="107"/>
      <c r="M255" s="107"/>
      <c r="N255" s="107"/>
    </row>
    <row r="256" spans="1:14" outlineLevel="1" x14ac:dyDescent="0.3">
      <c r="A256" s="230" t="s">
        <v>1215</v>
      </c>
      <c r="D256" s="218"/>
      <c r="E256"/>
      <c r="F256"/>
      <c r="G256"/>
      <c r="H256" s="64"/>
      <c r="K256" s="107"/>
      <c r="L256" s="107"/>
      <c r="M256" s="107"/>
      <c r="N256" s="107"/>
    </row>
    <row r="257" spans="1:14" outlineLevel="1" x14ac:dyDescent="0.3">
      <c r="A257" s="230" t="s">
        <v>1216</v>
      </c>
      <c r="D257" s="218"/>
      <c r="E257"/>
      <c r="F257"/>
      <c r="G257"/>
      <c r="H257" s="64"/>
      <c r="K257" s="107"/>
      <c r="L257" s="107"/>
      <c r="M257" s="107"/>
      <c r="N257" s="107"/>
    </row>
    <row r="258" spans="1:14" outlineLevel="1" x14ac:dyDescent="0.3">
      <c r="A258" s="230" t="s">
        <v>1217</v>
      </c>
      <c r="D258" s="218"/>
      <c r="E258"/>
      <c r="F258"/>
      <c r="G258"/>
      <c r="H258" s="64"/>
      <c r="K258" s="107"/>
      <c r="L258" s="107"/>
      <c r="M258" s="107"/>
      <c r="N258" s="107"/>
    </row>
    <row r="259" spans="1:14" outlineLevel="1" x14ac:dyDescent="0.3">
      <c r="A259" s="230" t="s">
        <v>1218</v>
      </c>
      <c r="D259" s="218"/>
      <c r="E259"/>
      <c r="F259"/>
      <c r="G259"/>
      <c r="H259" s="64"/>
      <c r="K259" s="107"/>
      <c r="L259" s="107"/>
      <c r="M259" s="107"/>
      <c r="N259" s="107"/>
    </row>
    <row r="260" spans="1:14" outlineLevel="1" x14ac:dyDescent="0.3">
      <c r="A260" s="230" t="s">
        <v>1219</v>
      </c>
      <c r="D260" s="218"/>
      <c r="E260"/>
      <c r="F260"/>
      <c r="G260"/>
      <c r="H260" s="64"/>
      <c r="K260" s="107"/>
      <c r="L260" s="107"/>
      <c r="M260" s="107"/>
      <c r="N260" s="107"/>
    </row>
    <row r="261" spans="1:14" outlineLevel="1" x14ac:dyDescent="0.3">
      <c r="A261" s="230" t="s">
        <v>1220</v>
      </c>
      <c r="D261" s="218"/>
      <c r="E261"/>
      <c r="F261"/>
      <c r="G261"/>
      <c r="H261" s="64"/>
      <c r="K261" s="107"/>
      <c r="L261" s="107"/>
      <c r="M261" s="107"/>
      <c r="N261" s="107"/>
    </row>
    <row r="262" spans="1:14" outlineLevel="1" x14ac:dyDescent="0.3">
      <c r="A262" s="230" t="s">
        <v>1221</v>
      </c>
      <c r="D262" s="218"/>
      <c r="E262"/>
      <c r="F262"/>
      <c r="G262"/>
      <c r="H262" s="64"/>
      <c r="K262" s="107"/>
      <c r="L262" s="107"/>
      <c r="M262" s="107"/>
      <c r="N262" s="107"/>
    </row>
    <row r="263" spans="1:14" outlineLevel="1" x14ac:dyDescent="0.3">
      <c r="A263" s="230" t="s">
        <v>1222</v>
      </c>
      <c r="D263" s="218"/>
      <c r="E263"/>
      <c r="F263"/>
      <c r="G263"/>
      <c r="H263" s="64"/>
      <c r="K263" s="107"/>
      <c r="L263" s="107"/>
      <c r="M263" s="107"/>
      <c r="N263" s="107"/>
    </row>
    <row r="264" spans="1:14" outlineLevel="1" x14ac:dyDescent="0.3">
      <c r="A264" s="230" t="s">
        <v>1223</v>
      </c>
      <c r="D264" s="218"/>
      <c r="E264"/>
      <c r="F264"/>
      <c r="G264"/>
      <c r="H264" s="64"/>
      <c r="K264" s="107"/>
      <c r="L264" s="107"/>
      <c r="M264" s="107"/>
      <c r="N264" s="107"/>
    </row>
    <row r="265" spans="1:14" outlineLevel="1" x14ac:dyDescent="0.3">
      <c r="A265" s="230" t="s">
        <v>1224</v>
      </c>
      <c r="D265" s="218"/>
      <c r="E265"/>
      <c r="F265"/>
      <c r="G265"/>
      <c r="H265" s="64"/>
      <c r="K265" s="107"/>
      <c r="L265" s="107"/>
      <c r="M265" s="107"/>
      <c r="N265" s="107"/>
    </row>
    <row r="266" spans="1:14" outlineLevel="1" x14ac:dyDescent="0.3">
      <c r="A266" s="230" t="s">
        <v>1225</v>
      </c>
      <c r="D266" s="218"/>
      <c r="E266"/>
      <c r="F266"/>
      <c r="G266"/>
      <c r="H266" s="64"/>
      <c r="K266" s="107"/>
      <c r="L266" s="107"/>
      <c r="M266" s="107"/>
      <c r="N266" s="107"/>
    </row>
    <row r="267" spans="1:14" outlineLevel="1" x14ac:dyDescent="0.3">
      <c r="A267" s="230" t="s">
        <v>1226</v>
      </c>
      <c r="D267" s="218"/>
      <c r="E267"/>
      <c r="F267"/>
      <c r="G267"/>
      <c r="H267" s="64"/>
      <c r="K267" s="107"/>
      <c r="L267" s="107"/>
      <c r="M267" s="107"/>
      <c r="N267" s="107"/>
    </row>
    <row r="268" spans="1:14" outlineLevel="1" x14ac:dyDescent="0.3">
      <c r="A268" s="230" t="s">
        <v>1227</v>
      </c>
      <c r="D268" s="218"/>
      <c r="E268"/>
      <c r="F268"/>
      <c r="G268"/>
      <c r="H268" s="64"/>
      <c r="K268" s="107"/>
      <c r="L268" s="107"/>
      <c r="M268" s="107"/>
      <c r="N268" s="107"/>
    </row>
    <row r="269" spans="1:14" outlineLevel="1" x14ac:dyDescent="0.3">
      <c r="A269" s="230" t="s">
        <v>1228</v>
      </c>
      <c r="D269" s="218"/>
      <c r="E269"/>
      <c r="F269"/>
      <c r="G269"/>
      <c r="H269" s="64"/>
      <c r="K269" s="107"/>
      <c r="L269" s="107"/>
      <c r="M269" s="107"/>
      <c r="N269" s="107"/>
    </row>
    <row r="270" spans="1:14" outlineLevel="1" x14ac:dyDescent="0.3">
      <c r="A270" s="230" t="s">
        <v>1229</v>
      </c>
      <c r="D270" s="218"/>
      <c r="E270"/>
      <c r="F270"/>
      <c r="G270"/>
      <c r="H270" s="64"/>
      <c r="K270" s="107"/>
      <c r="L270" s="107"/>
      <c r="M270" s="107"/>
      <c r="N270" s="107"/>
    </row>
    <row r="271" spans="1:14" outlineLevel="1" x14ac:dyDescent="0.3">
      <c r="A271" s="230" t="s">
        <v>1230</v>
      </c>
      <c r="D271" s="218"/>
      <c r="E271"/>
      <c r="F271"/>
      <c r="G271"/>
      <c r="H271" s="64"/>
      <c r="K271" s="107"/>
      <c r="L271" s="107"/>
      <c r="M271" s="107"/>
      <c r="N271" s="107"/>
    </row>
    <row r="272" spans="1:14" outlineLevel="1" x14ac:dyDescent="0.3">
      <c r="A272" s="230" t="s">
        <v>1231</v>
      </c>
      <c r="D272" s="218"/>
      <c r="E272"/>
      <c r="F272"/>
      <c r="G272"/>
      <c r="H272" s="64"/>
      <c r="K272" s="107"/>
      <c r="L272" s="107"/>
      <c r="M272" s="107"/>
      <c r="N272" s="107"/>
    </row>
    <row r="273" spans="1:14" outlineLevel="1" x14ac:dyDescent="0.3">
      <c r="A273" s="230" t="s">
        <v>1232</v>
      </c>
      <c r="D273" s="218"/>
      <c r="E273"/>
      <c r="F273"/>
      <c r="G273"/>
      <c r="H273" s="64"/>
      <c r="K273" s="107"/>
      <c r="L273" s="107"/>
      <c r="M273" s="107"/>
      <c r="N273" s="107"/>
    </row>
    <row r="274" spans="1:14" outlineLevel="1" x14ac:dyDescent="0.3">
      <c r="A274" s="230" t="s">
        <v>1233</v>
      </c>
      <c r="D274" s="218"/>
      <c r="E274"/>
      <c r="F274"/>
      <c r="G274"/>
      <c r="H274" s="64"/>
      <c r="K274" s="107"/>
      <c r="L274" s="107"/>
      <c r="M274" s="107"/>
      <c r="N274" s="107"/>
    </row>
    <row r="275" spans="1:14" outlineLevel="1" x14ac:dyDescent="0.3">
      <c r="A275" s="230" t="s">
        <v>1234</v>
      </c>
      <c r="D275" s="218"/>
      <c r="E275"/>
      <c r="F275"/>
      <c r="G275"/>
      <c r="H275" s="64"/>
      <c r="K275" s="107"/>
      <c r="L275" s="107"/>
      <c r="M275" s="107"/>
      <c r="N275" s="107"/>
    </row>
    <row r="276" spans="1:14" outlineLevel="1" x14ac:dyDescent="0.3">
      <c r="A276" s="230" t="s">
        <v>1235</v>
      </c>
      <c r="D276" s="218"/>
      <c r="E276"/>
      <c r="F276"/>
      <c r="G276"/>
      <c r="H276" s="64"/>
      <c r="K276" s="107"/>
      <c r="L276" s="107"/>
      <c r="M276" s="107"/>
      <c r="N276" s="107"/>
    </row>
    <row r="277" spans="1:14" outlineLevel="1" x14ac:dyDescent="0.3">
      <c r="A277" s="230" t="s">
        <v>1236</v>
      </c>
      <c r="D277" s="218"/>
      <c r="E277"/>
      <c r="F277"/>
      <c r="G277"/>
      <c r="H277" s="64"/>
      <c r="K277" s="107"/>
      <c r="L277" s="107"/>
      <c r="M277" s="107"/>
      <c r="N277" s="107"/>
    </row>
    <row r="278" spans="1:14" outlineLevel="1" x14ac:dyDescent="0.3">
      <c r="A278" s="230" t="s">
        <v>1237</v>
      </c>
      <c r="D278" s="218"/>
      <c r="E278"/>
      <c r="F278"/>
      <c r="G278"/>
      <c r="H278" s="64"/>
      <c r="K278" s="107"/>
      <c r="L278" s="107"/>
      <c r="M278" s="107"/>
      <c r="N278" s="107"/>
    </row>
    <row r="279" spans="1:14" outlineLevel="1" x14ac:dyDescent="0.3">
      <c r="A279" s="230" t="s">
        <v>1238</v>
      </c>
      <c r="D279" s="218"/>
      <c r="E279"/>
      <c r="F279"/>
      <c r="G279"/>
      <c r="H279" s="64"/>
      <c r="K279" s="107"/>
      <c r="L279" s="107"/>
      <c r="M279" s="107"/>
      <c r="N279" s="107"/>
    </row>
    <row r="280" spans="1:14" outlineLevel="1" x14ac:dyDescent="0.3">
      <c r="A280" s="230" t="s">
        <v>1239</v>
      </c>
      <c r="D280" s="218"/>
      <c r="E280"/>
      <c r="F280"/>
      <c r="G280"/>
      <c r="H280" s="64"/>
      <c r="K280" s="107"/>
      <c r="L280" s="107"/>
      <c r="M280" s="107"/>
      <c r="N280" s="107"/>
    </row>
    <row r="281" spans="1:14" outlineLevel="1" x14ac:dyDescent="0.3">
      <c r="A281" s="230" t="s">
        <v>1240</v>
      </c>
      <c r="D281" s="218"/>
      <c r="E281"/>
      <c r="F281"/>
      <c r="G281"/>
      <c r="H281" s="64"/>
      <c r="K281" s="107"/>
      <c r="L281" s="107"/>
      <c r="M281" s="107"/>
      <c r="N281" s="107"/>
    </row>
    <row r="282" spans="1:14" outlineLevel="1" x14ac:dyDescent="0.3">
      <c r="A282" s="230" t="s">
        <v>1241</v>
      </c>
      <c r="D282" s="218"/>
      <c r="E282"/>
      <c r="F282"/>
      <c r="G282"/>
      <c r="H282" s="64"/>
      <c r="K282" s="107"/>
      <c r="L282" s="107"/>
      <c r="M282" s="107"/>
      <c r="N282" s="107"/>
    </row>
    <row r="283" spans="1:14" outlineLevel="1" x14ac:dyDescent="0.3">
      <c r="A283" s="230" t="s">
        <v>1242</v>
      </c>
      <c r="D283" s="218"/>
      <c r="E283"/>
      <c r="F283"/>
      <c r="G283"/>
      <c r="H283" s="64"/>
      <c r="K283" s="107"/>
      <c r="L283" s="107"/>
      <c r="M283" s="107"/>
      <c r="N283" s="107"/>
    </row>
    <row r="284" spans="1:14" outlineLevel="1" x14ac:dyDescent="0.3">
      <c r="A284" s="230" t="s">
        <v>1243</v>
      </c>
      <c r="D284" s="218"/>
      <c r="E284"/>
      <c r="F284"/>
      <c r="G284"/>
      <c r="H284" s="64"/>
      <c r="K284" s="107"/>
      <c r="L284" s="107"/>
      <c r="M284" s="107"/>
      <c r="N284" s="107"/>
    </row>
    <row r="285" spans="1:14" ht="18" x14ac:dyDescent="0.3">
      <c r="A285" s="77"/>
      <c r="B285" s="77" t="s">
        <v>1613</v>
      </c>
      <c r="C285" s="77" t="s">
        <v>1</v>
      </c>
      <c r="D285" s="77" t="s">
        <v>1</v>
      </c>
      <c r="E285" s="77"/>
      <c r="F285" s="78"/>
      <c r="G285" s="79"/>
      <c r="H285" s="64"/>
      <c r="I285" s="70"/>
      <c r="J285" s="70"/>
      <c r="K285" s="70"/>
      <c r="L285" s="70"/>
      <c r="M285" s="72"/>
    </row>
    <row r="286" spans="1:14" ht="18" x14ac:dyDescent="0.3">
      <c r="A286" s="268" t="s">
        <v>1614</v>
      </c>
      <c r="B286" s="269"/>
      <c r="C286" s="269"/>
      <c r="D286" s="269"/>
      <c r="E286" s="269"/>
      <c r="F286" s="270"/>
      <c r="G286" s="269"/>
      <c r="H286" s="64"/>
      <c r="I286" s="70"/>
      <c r="J286" s="70"/>
      <c r="K286" s="70"/>
      <c r="L286" s="70"/>
      <c r="M286" s="72"/>
    </row>
    <row r="287" spans="1:14" ht="18" x14ac:dyDescent="0.3">
      <c r="A287" s="268" t="s">
        <v>1412</v>
      </c>
      <c r="B287" s="269"/>
      <c r="C287" s="269"/>
      <c r="D287" s="269"/>
      <c r="E287" s="269"/>
      <c r="F287" s="270"/>
      <c r="G287" s="269"/>
      <c r="H287" s="64"/>
      <c r="I287" s="70"/>
      <c r="J287" s="70"/>
      <c r="K287" s="70"/>
      <c r="L287" s="70"/>
      <c r="M287" s="72"/>
    </row>
    <row r="288" spans="1:14" x14ac:dyDescent="0.3">
      <c r="A288" s="258" t="s">
        <v>370</v>
      </c>
      <c r="B288" s="81" t="s">
        <v>1615</v>
      </c>
      <c r="C288" s="108">
        <f>ROW(B38)</f>
        <v>38</v>
      </c>
      <c r="D288" s="102"/>
      <c r="E288" s="102"/>
      <c r="F288" s="102"/>
      <c r="G288" s="102"/>
      <c r="H288" s="64"/>
      <c r="I288" s="81"/>
      <c r="J288" s="108"/>
      <c r="L288" s="102"/>
      <c r="M288" s="102"/>
      <c r="N288" s="102"/>
    </row>
    <row r="289" spans="1:14" x14ac:dyDescent="0.3">
      <c r="A289" s="258" t="s">
        <v>371</v>
      </c>
      <c r="B289" s="81" t="s">
        <v>1616</v>
      </c>
      <c r="C289" s="108">
        <f>ROW(B39)</f>
        <v>39</v>
      </c>
      <c r="D289" s="258"/>
      <c r="E289" s="102"/>
      <c r="F289" s="102"/>
      <c r="G289" s="207"/>
      <c r="H289" s="64"/>
      <c r="I289" s="81"/>
      <c r="J289" s="108"/>
      <c r="L289" s="102"/>
      <c r="M289" s="102"/>
    </row>
    <row r="290" spans="1:14" ht="28.8" x14ac:dyDescent="0.3">
      <c r="A290" s="258" t="s">
        <v>372</v>
      </c>
      <c r="B290" s="81" t="s">
        <v>1617</v>
      </c>
      <c r="C290" s="242" t="s">
        <v>1618</v>
      </c>
      <c r="D290" s="258"/>
      <c r="E290" s="258"/>
      <c r="F290" s="258"/>
      <c r="G290" s="109"/>
      <c r="H290" s="64"/>
      <c r="I290" s="81"/>
      <c r="J290" s="108"/>
      <c r="K290" s="108"/>
      <c r="L290" s="109"/>
      <c r="M290" s="102"/>
      <c r="N290" s="109"/>
    </row>
    <row r="291" spans="1:14" x14ac:dyDescent="0.3">
      <c r="A291" s="258" t="s">
        <v>373</v>
      </c>
      <c r="B291" s="81" t="s">
        <v>1619</v>
      </c>
      <c r="C291" s="108" t="str">
        <f ca="1">IF(ISREF(INDIRECT("'B1. HTT Mortgage Assets'!A1")),ROW('B1. HTT Mortgage Assets'!B43)&amp;" for Mortgage Assets","")</f>
        <v>43 for Mortgage Assets</v>
      </c>
      <c r="D291" s="108" t="str">
        <f ca="1">IF(ISREF(INDIRECT("'B2. HTT Public Sector Assets'!A1")),ROW(#REF!)&amp; " for Public Sector Assets","")</f>
        <v/>
      </c>
      <c r="E291" s="109"/>
      <c r="F291" s="102"/>
      <c r="G291" s="207"/>
      <c r="H291" s="64"/>
      <c r="I291" s="81"/>
      <c r="J291" s="108"/>
    </row>
    <row r="292" spans="1:14" x14ac:dyDescent="0.3">
      <c r="A292" s="258" t="s">
        <v>374</v>
      </c>
      <c r="B292" s="81" t="s">
        <v>1620</v>
      </c>
      <c r="C292" s="108">
        <f>ROW(B52)</f>
        <v>52</v>
      </c>
      <c r="D292" s="258"/>
      <c r="E292" s="258"/>
      <c r="F292" s="258"/>
      <c r="G292" s="109"/>
      <c r="H292" s="64"/>
      <c r="I292" s="81"/>
      <c r="J292" s="107"/>
      <c r="K292" s="108"/>
      <c r="L292" s="109"/>
      <c r="N292" s="109"/>
    </row>
    <row r="293" spans="1:14" x14ac:dyDescent="0.3">
      <c r="A293" s="258" t="s">
        <v>375</v>
      </c>
      <c r="B293" s="81" t="s">
        <v>1621</v>
      </c>
      <c r="C293" s="271" t="str">
        <f ca="1">IF(ISREF(INDIRECT("'B1. HTT Mortgage Assets'!A1")),ROW('B1. HTT Mortgage Assets'!B186)&amp;" for Residential Mortgage Assets","")</f>
        <v>186 for Residential Mortgage Assets</v>
      </c>
      <c r="D293" s="108" t="str">
        <f ca="1">IF(ISREF(INDIRECT("'B1. HTT Mortgage Assets'!A1")),ROW('B1. HTT Mortgage Assets'!B424 )&amp; " for Commercial Mortgage Assets","")</f>
        <v>424 for Commercial Mortgage Assets</v>
      </c>
      <c r="E293" s="109"/>
      <c r="F293" s="108" t="str">
        <f ca="1">IF(ISREF(INDIRECT("'B2. HTT Public Sector Assets'!A1")),ROW(#REF!)&amp; " for Public Sector Assets","")</f>
        <v/>
      </c>
      <c r="G293" s="108" t="str">
        <f ca="1">IF(ISREF(INDIRECT("'B3. HTT Shipping Assets'!A1")),ROW(#REF!)&amp; " for Shipping Assets","")</f>
        <v/>
      </c>
      <c r="H293" s="64"/>
      <c r="I293" s="81"/>
      <c r="M293" s="109"/>
    </row>
    <row r="294" spans="1:14" x14ac:dyDescent="0.3">
      <c r="A294" s="258" t="s">
        <v>376</v>
      </c>
      <c r="B294" s="81" t="s">
        <v>1622</v>
      </c>
      <c r="C294" s="271" t="s">
        <v>1719</v>
      </c>
      <c r="D294" s="258"/>
      <c r="E294" s="258"/>
      <c r="F294" s="258"/>
      <c r="G294" s="207"/>
      <c r="H294" s="64"/>
      <c r="I294" s="81"/>
      <c r="J294" s="108"/>
      <c r="M294" s="109"/>
    </row>
    <row r="295" spans="1:14" x14ac:dyDescent="0.3">
      <c r="A295" s="258" t="s">
        <v>377</v>
      </c>
      <c r="B295" s="81" t="s">
        <v>1623</v>
      </c>
      <c r="C295" s="108" t="str">
        <f ca="1">IF(ISREF(INDIRECT("'B1. HTT Mortgage Assets'!A1")),ROW('B1. HTT Mortgage Assets'!B149)&amp;" for Mortgage Assets","")</f>
        <v>149 for Mortgage Assets</v>
      </c>
      <c r="D295" s="108" t="str">
        <f ca="1">IF(ISREF(INDIRECT("'B2. HTT Public Sector Assets'!A1")),ROW(#REF!)&amp;" for Public Sector Assets","")</f>
        <v/>
      </c>
      <c r="E295" s="258"/>
      <c r="F295" s="108" t="str">
        <f ca="1">IF(ISREF(INDIRECT("'B3. HTT Shipping Assets'!A1")),ROW(#REF!)&amp;" for Shipping Assets","")</f>
        <v/>
      </c>
      <c r="G295" s="207"/>
      <c r="H295" s="64"/>
      <c r="I295" s="81"/>
      <c r="J295" s="108"/>
      <c r="L295" s="109"/>
      <c r="M295" s="109"/>
    </row>
    <row r="296" spans="1:14" x14ac:dyDescent="0.3">
      <c r="A296" s="258" t="s">
        <v>378</v>
      </c>
      <c r="B296" s="81" t="s">
        <v>1624</v>
      </c>
      <c r="C296" s="108">
        <f>ROW(B111)</f>
        <v>111</v>
      </c>
      <c r="D296" s="258"/>
      <c r="E296" s="258"/>
      <c r="F296" s="109"/>
      <c r="G296" s="207"/>
      <c r="H296" s="64"/>
      <c r="I296" s="81"/>
      <c r="J296" s="108"/>
      <c r="L296" s="109"/>
      <c r="M296" s="109"/>
    </row>
    <row r="297" spans="1:14" x14ac:dyDescent="0.3">
      <c r="A297" s="258" t="s">
        <v>379</v>
      </c>
      <c r="B297" s="81" t="s">
        <v>1625</v>
      </c>
      <c r="C297" s="108">
        <f>ROW(B163)</f>
        <v>163</v>
      </c>
      <c r="D297" s="258"/>
      <c r="E297" s="109"/>
      <c r="F297" s="109"/>
      <c r="G297" s="207"/>
      <c r="H297" s="64"/>
      <c r="J297" s="108"/>
      <c r="L297" s="109"/>
    </row>
    <row r="298" spans="1:14" x14ac:dyDescent="0.3">
      <c r="A298" s="258" t="s">
        <v>380</v>
      </c>
      <c r="B298" s="81" t="s">
        <v>1626</v>
      </c>
      <c r="C298" s="108">
        <f>ROW(B137)</f>
        <v>137</v>
      </c>
      <c r="D298" s="258"/>
      <c r="E298" s="109"/>
      <c r="F298" s="109"/>
      <c r="G298" s="207"/>
      <c r="H298" s="64"/>
      <c r="I298" s="81"/>
      <c r="J298" s="108"/>
      <c r="L298" s="109"/>
    </row>
    <row r="299" spans="1:14" x14ac:dyDescent="0.3">
      <c r="A299" s="258" t="s">
        <v>381</v>
      </c>
      <c r="B299" s="81" t="s">
        <v>1627</v>
      </c>
      <c r="C299" s="242"/>
      <c r="D299" s="258"/>
      <c r="E299" s="109"/>
      <c r="F299" s="258"/>
      <c r="G299" s="207"/>
      <c r="H299" s="64"/>
      <c r="I299" s="81"/>
      <c r="J299" s="258" t="s">
        <v>1635</v>
      </c>
      <c r="L299" s="109"/>
    </row>
    <row r="300" spans="1:14" x14ac:dyDescent="0.3">
      <c r="A300" s="258" t="s">
        <v>382</v>
      </c>
      <c r="B300" s="81" t="s">
        <v>1628</v>
      </c>
      <c r="C300" s="108" t="s">
        <v>1638</v>
      </c>
      <c r="D300" s="108" t="s">
        <v>1637</v>
      </c>
      <c r="E300" s="109"/>
      <c r="F300" s="258"/>
      <c r="G300" s="207"/>
      <c r="H300" s="64"/>
      <c r="I300" s="81"/>
      <c r="J300" s="258" t="s">
        <v>1636</v>
      </c>
      <c r="K300" s="108"/>
      <c r="L300" s="109"/>
    </row>
    <row r="301" spans="1:14" outlineLevel="1" x14ac:dyDescent="0.3">
      <c r="A301" s="258" t="s">
        <v>1706</v>
      </c>
      <c r="B301" s="81" t="s">
        <v>1629</v>
      </c>
      <c r="C301" s="108" t="s">
        <v>1639</v>
      </c>
      <c r="D301" s="258"/>
      <c r="E301" s="258"/>
      <c r="F301" s="258"/>
      <c r="G301" s="207"/>
      <c r="H301" s="64"/>
      <c r="I301" s="81"/>
      <c r="J301" s="258" t="s">
        <v>1661</v>
      </c>
      <c r="K301" s="108"/>
      <c r="L301" s="109"/>
    </row>
    <row r="302" spans="1:14" outlineLevel="1" x14ac:dyDescent="0.3">
      <c r="A302" s="258" t="s">
        <v>1707</v>
      </c>
      <c r="B302" s="81" t="s">
        <v>1633</v>
      </c>
      <c r="C302" s="108" t="str">
        <f>ROW('C. HTT Harmonised Glossary'!B18)&amp;" for Harmonised Glossary"</f>
        <v>18 for Harmonised Glossary</v>
      </c>
      <c r="D302" s="258"/>
      <c r="E302" s="258"/>
      <c r="F302" s="258"/>
      <c r="G302" s="207"/>
      <c r="H302" s="64"/>
      <c r="I302" s="81"/>
      <c r="J302" s="258" t="s">
        <v>1252</v>
      </c>
      <c r="K302" s="108"/>
      <c r="L302" s="109"/>
    </row>
    <row r="303" spans="1:14" outlineLevel="1" x14ac:dyDescent="0.3">
      <c r="A303" s="258" t="s">
        <v>1708</v>
      </c>
      <c r="B303" s="81" t="s">
        <v>1630</v>
      </c>
      <c r="C303" s="108">
        <f>ROW(B65)</f>
        <v>65</v>
      </c>
      <c r="D303" s="258"/>
      <c r="E303" s="258"/>
      <c r="F303" s="258"/>
      <c r="G303" s="207"/>
      <c r="H303" s="64"/>
      <c r="I303" s="81"/>
      <c r="J303" s="108"/>
      <c r="K303" s="108"/>
      <c r="L303" s="109"/>
    </row>
    <row r="304" spans="1:14" outlineLevel="1" x14ac:dyDescent="0.3">
      <c r="A304" s="258" t="s">
        <v>1709</v>
      </c>
      <c r="B304" s="81" t="s">
        <v>1631</v>
      </c>
      <c r="C304" s="108">
        <f>ROW(B88)</f>
        <v>88</v>
      </c>
      <c r="D304" s="258"/>
      <c r="E304" s="258"/>
      <c r="F304" s="258"/>
      <c r="G304" s="207"/>
      <c r="H304" s="64"/>
      <c r="I304" s="81"/>
      <c r="J304" s="108"/>
      <c r="K304" s="108"/>
      <c r="L304" s="109"/>
    </row>
    <row r="305" spans="1:14" outlineLevel="1" x14ac:dyDescent="0.3">
      <c r="A305" s="258" t="s">
        <v>1710</v>
      </c>
      <c r="B305" s="81" t="s">
        <v>1632</v>
      </c>
      <c r="C305" s="108" t="s">
        <v>1663</v>
      </c>
      <c r="D305" s="258"/>
      <c r="E305" s="109"/>
      <c r="F305" s="258"/>
      <c r="G305" s="207"/>
      <c r="H305" s="64"/>
      <c r="I305" s="81"/>
      <c r="J305" s="108"/>
      <c r="K305" s="108"/>
      <c r="L305" s="109"/>
      <c r="N305" s="95"/>
    </row>
    <row r="306" spans="1:14" outlineLevel="1" x14ac:dyDescent="0.3">
      <c r="A306" s="258" t="s">
        <v>1711</v>
      </c>
      <c r="B306" s="81" t="s">
        <v>1634</v>
      </c>
      <c r="C306" s="108">
        <v>44</v>
      </c>
      <c r="D306" s="258"/>
      <c r="E306" s="109"/>
      <c r="F306" s="258"/>
      <c r="G306" s="207"/>
      <c r="H306" s="64"/>
      <c r="I306" s="81"/>
      <c r="J306" s="108"/>
      <c r="K306" s="108"/>
      <c r="L306" s="109"/>
      <c r="N306" s="95"/>
    </row>
    <row r="307" spans="1:14" outlineLevel="1" x14ac:dyDescent="0.3">
      <c r="A307" s="258" t="s">
        <v>1712</v>
      </c>
      <c r="B307" s="81" t="s">
        <v>1662</v>
      </c>
      <c r="C307" s="108" t="str">
        <f ca="1">IF(ISREF(INDIRECT("'B1. HTT Mortgage Assets'!A1")),ROW('B1. HTT Mortgage Assets'!B179)&amp; " for Mortgage Assets","")</f>
        <v>179 for Mortgage Assets</v>
      </c>
      <c r="D307" s="108" t="str">
        <f ca="1">IF(ISREF(INDIRECT("'B2. HTT Public Sector Assets'!A1")),ROW(#REF!)&amp; " for Public Sector Assets","")</f>
        <v/>
      </c>
      <c r="E307" s="109"/>
      <c r="F307" s="108" t="str">
        <f ca="1">IF(ISREF(INDIRECT("'B3. HTT Shipping Assets'!A1")),ROW(#REF!)&amp; " for Shipping Assets","")</f>
        <v/>
      </c>
      <c r="G307" s="207"/>
      <c r="H307" s="64"/>
      <c r="I307" s="81"/>
      <c r="J307" s="108"/>
      <c r="K307" s="108"/>
      <c r="L307" s="109"/>
      <c r="N307" s="95"/>
    </row>
    <row r="308" spans="1:14" outlineLevel="1" x14ac:dyDescent="0.3">
      <c r="A308" s="66" t="s">
        <v>383</v>
      </c>
      <c r="B308" s="81"/>
      <c r="E308" s="109"/>
      <c r="H308" s="64"/>
      <c r="I308" s="81"/>
      <c r="J308" s="108"/>
      <c r="K308" s="108"/>
      <c r="L308" s="109"/>
      <c r="N308" s="95"/>
    </row>
    <row r="309" spans="1:14" outlineLevel="1" x14ac:dyDescent="0.3">
      <c r="A309" s="258" t="s">
        <v>384</v>
      </c>
      <c r="E309" s="109"/>
      <c r="H309" s="64"/>
      <c r="I309" s="81"/>
      <c r="J309" s="108"/>
      <c r="K309" s="108"/>
      <c r="L309" s="109"/>
      <c r="N309" s="95"/>
    </row>
    <row r="310" spans="1:14" outlineLevel="1" x14ac:dyDescent="0.3">
      <c r="A310" s="258" t="s">
        <v>385</v>
      </c>
      <c r="H310" s="64"/>
      <c r="N310" s="95"/>
    </row>
    <row r="311" spans="1:14" ht="36" x14ac:dyDescent="0.3">
      <c r="A311" s="78"/>
      <c r="B311" s="77" t="s">
        <v>77</v>
      </c>
      <c r="C311" s="78"/>
      <c r="D311" s="78"/>
      <c r="E311" s="78"/>
      <c r="F311" s="78"/>
      <c r="G311" s="79"/>
      <c r="H311" s="64"/>
      <c r="I311" s="70"/>
      <c r="J311" s="72"/>
      <c r="K311" s="72"/>
      <c r="L311" s="72"/>
      <c r="M311" s="72"/>
      <c r="N311" s="95"/>
    </row>
    <row r="312" spans="1:14" x14ac:dyDescent="0.3">
      <c r="A312" s="258" t="s">
        <v>5</v>
      </c>
      <c r="B312" s="89" t="s">
        <v>1640</v>
      </c>
      <c r="C312" s="258" t="s">
        <v>81</v>
      </c>
      <c r="H312" s="64"/>
      <c r="I312" s="89"/>
      <c r="J312" s="108"/>
      <c r="N312" s="95"/>
    </row>
    <row r="313" spans="1:14" outlineLevel="1" x14ac:dyDescent="0.3">
      <c r="A313" s="258" t="s">
        <v>1704</v>
      </c>
      <c r="B313" s="89" t="s">
        <v>1641</v>
      </c>
      <c r="C313" s="258" t="s">
        <v>81</v>
      </c>
      <c r="H313" s="64"/>
      <c r="I313" s="89"/>
      <c r="J313" s="108"/>
      <c r="N313" s="95"/>
    </row>
    <row r="314" spans="1:14" outlineLevel="1" x14ac:dyDescent="0.3">
      <c r="A314" s="258" t="s">
        <v>1705</v>
      </c>
      <c r="B314" s="89" t="s">
        <v>1642</v>
      </c>
      <c r="C314" s="258" t="s">
        <v>81</v>
      </c>
      <c r="H314" s="64"/>
      <c r="I314" s="89"/>
      <c r="J314" s="108"/>
      <c r="N314" s="95"/>
    </row>
    <row r="315" spans="1:14" outlineLevel="1" x14ac:dyDescent="0.3">
      <c r="A315" s="66" t="s">
        <v>386</v>
      </c>
      <c r="B315" s="89"/>
      <c r="C315" s="108"/>
      <c r="H315" s="64"/>
      <c r="I315" s="89"/>
      <c r="J315" s="108"/>
      <c r="N315" s="95"/>
    </row>
    <row r="316" spans="1:14" outlineLevel="1" x14ac:dyDescent="0.3">
      <c r="A316" s="258" t="s">
        <v>387</v>
      </c>
      <c r="B316" s="89"/>
      <c r="C316" s="108"/>
      <c r="H316" s="64"/>
      <c r="I316" s="89"/>
      <c r="J316" s="108"/>
      <c r="N316" s="95"/>
    </row>
    <row r="317" spans="1:14" outlineLevel="1" x14ac:dyDescent="0.3">
      <c r="A317" s="258" t="s">
        <v>388</v>
      </c>
      <c r="B317" s="89"/>
      <c r="C317" s="108"/>
      <c r="H317" s="64"/>
      <c r="I317" s="89"/>
      <c r="J317" s="108"/>
      <c r="N317" s="95"/>
    </row>
    <row r="318" spans="1:14" outlineLevel="1" x14ac:dyDescent="0.3">
      <c r="A318" s="258" t="s">
        <v>389</v>
      </c>
      <c r="B318" s="89"/>
      <c r="C318" s="108"/>
      <c r="H318" s="64"/>
      <c r="I318" s="89"/>
      <c r="J318" s="108"/>
      <c r="N318" s="95"/>
    </row>
    <row r="319" spans="1:14" ht="18" x14ac:dyDescent="0.3">
      <c r="A319" s="78"/>
      <c r="B319" s="77" t="s">
        <v>78</v>
      </c>
      <c r="C319" s="78"/>
      <c r="D319" s="78"/>
      <c r="E319" s="78"/>
      <c r="F319" s="78"/>
      <c r="G319" s="79"/>
      <c r="H319" s="64"/>
      <c r="I319" s="70"/>
      <c r="J319" s="72"/>
      <c r="K319" s="72"/>
      <c r="L319" s="72"/>
      <c r="M319" s="72"/>
      <c r="N319" s="95"/>
    </row>
    <row r="320" spans="1:14" ht="15" customHeight="1" outlineLevel="1" x14ac:dyDescent="0.3">
      <c r="A320" s="85"/>
      <c r="B320" s="86" t="s">
        <v>390</v>
      </c>
      <c r="C320" s="85"/>
      <c r="D320" s="85"/>
      <c r="E320" s="87"/>
      <c r="F320" s="88"/>
      <c r="G320" s="88"/>
      <c r="H320" s="64"/>
      <c r="L320" s="64"/>
      <c r="M320" s="64"/>
      <c r="N320" s="95"/>
    </row>
    <row r="321" spans="1:14" outlineLevel="1" x14ac:dyDescent="0.3">
      <c r="A321" s="66" t="s">
        <v>391</v>
      </c>
      <c r="B321" s="81" t="s">
        <v>392</v>
      </c>
      <c r="C321" s="81"/>
      <c r="H321" s="64"/>
      <c r="I321" s="95"/>
      <c r="J321" s="95"/>
      <c r="K321" s="95"/>
      <c r="L321" s="95"/>
      <c r="M321" s="95"/>
      <c r="N321" s="95"/>
    </row>
    <row r="322" spans="1:14" outlineLevel="1" x14ac:dyDescent="0.3">
      <c r="A322" s="66" t="s">
        <v>393</v>
      </c>
      <c r="B322" s="81" t="s">
        <v>394</v>
      </c>
      <c r="C322" s="81"/>
      <c r="H322" s="64"/>
      <c r="I322" s="95"/>
      <c r="J322" s="95"/>
      <c r="K322" s="95"/>
      <c r="L322" s="95"/>
      <c r="M322" s="95"/>
      <c r="N322" s="95"/>
    </row>
    <row r="323" spans="1:14" outlineLevel="1" x14ac:dyDescent="0.3">
      <c r="A323" s="66" t="s">
        <v>395</v>
      </c>
      <c r="B323" s="81" t="s">
        <v>396</v>
      </c>
      <c r="C323" s="81"/>
      <c r="H323" s="64"/>
      <c r="I323" s="95"/>
      <c r="J323" s="95"/>
      <c r="K323" s="95"/>
      <c r="L323" s="95"/>
      <c r="M323" s="95"/>
      <c r="N323" s="95"/>
    </row>
    <row r="324" spans="1:14" outlineLevel="1" x14ac:dyDescent="0.3">
      <c r="A324" s="66" t="s">
        <v>397</v>
      </c>
      <c r="B324" s="81" t="s">
        <v>398</v>
      </c>
      <c r="H324" s="64"/>
      <c r="I324" s="95"/>
      <c r="J324" s="95"/>
      <c r="K324" s="95"/>
      <c r="L324" s="95"/>
      <c r="M324" s="95"/>
      <c r="N324" s="95"/>
    </row>
    <row r="325" spans="1:14" outlineLevel="1" x14ac:dyDescent="0.3">
      <c r="A325" s="66" t="s">
        <v>399</v>
      </c>
      <c r="B325" s="81" t="s">
        <v>400</v>
      </c>
      <c r="H325" s="64"/>
      <c r="I325" s="95"/>
      <c r="J325" s="95"/>
      <c r="K325" s="95"/>
      <c r="L325" s="95"/>
      <c r="M325" s="95"/>
      <c r="N325" s="95"/>
    </row>
    <row r="326" spans="1:14" outlineLevel="1" x14ac:dyDescent="0.3">
      <c r="A326" s="66" t="s">
        <v>401</v>
      </c>
      <c r="B326" s="81" t="s">
        <v>402</v>
      </c>
      <c r="H326" s="64"/>
      <c r="I326" s="95"/>
      <c r="J326" s="95"/>
      <c r="K326" s="95"/>
      <c r="L326" s="95"/>
      <c r="M326" s="95"/>
      <c r="N326" s="95"/>
    </row>
    <row r="327" spans="1:14" outlineLevel="1" x14ac:dyDescent="0.3">
      <c r="A327" s="66" t="s">
        <v>403</v>
      </c>
      <c r="B327" s="81" t="s">
        <v>404</v>
      </c>
      <c r="H327" s="64"/>
      <c r="I327" s="95"/>
      <c r="J327" s="95"/>
      <c r="K327" s="95"/>
      <c r="L327" s="95"/>
      <c r="M327" s="95"/>
      <c r="N327" s="95"/>
    </row>
    <row r="328" spans="1:14" outlineLevel="1" x14ac:dyDescent="0.3">
      <c r="A328" s="66" t="s">
        <v>405</v>
      </c>
      <c r="B328" s="81" t="s">
        <v>406</v>
      </c>
      <c r="H328" s="64"/>
      <c r="I328" s="95"/>
      <c r="J328" s="95"/>
      <c r="K328" s="95"/>
      <c r="L328" s="95"/>
      <c r="M328" s="95"/>
      <c r="N328" s="95"/>
    </row>
    <row r="329" spans="1:14" outlineLevel="1" x14ac:dyDescent="0.3">
      <c r="A329" s="66" t="s">
        <v>407</v>
      </c>
      <c r="B329" s="81" t="s">
        <v>408</v>
      </c>
      <c r="H329" s="64"/>
      <c r="I329" s="95"/>
      <c r="J329" s="95"/>
      <c r="K329" s="95"/>
      <c r="L329" s="95"/>
      <c r="M329" s="95"/>
      <c r="N329" s="95"/>
    </row>
    <row r="330" spans="1:14" outlineLevel="1" x14ac:dyDescent="0.3">
      <c r="A330" s="66" t="s">
        <v>409</v>
      </c>
      <c r="B330" s="94" t="s">
        <v>410</v>
      </c>
      <c r="H330" s="64"/>
      <c r="I330" s="95"/>
      <c r="J330" s="95"/>
      <c r="K330" s="95"/>
      <c r="L330" s="95"/>
      <c r="M330" s="95"/>
      <c r="N330" s="95"/>
    </row>
    <row r="331" spans="1:14" outlineLevel="1" x14ac:dyDescent="0.3">
      <c r="A331" s="66" t="s">
        <v>411</v>
      </c>
      <c r="B331" s="94" t="s">
        <v>410</v>
      </c>
      <c r="H331" s="64"/>
      <c r="I331" s="95"/>
      <c r="J331" s="95"/>
      <c r="K331" s="95"/>
      <c r="L331" s="95"/>
      <c r="M331" s="95"/>
      <c r="N331" s="95"/>
    </row>
    <row r="332" spans="1:14" outlineLevel="1" x14ac:dyDescent="0.3">
      <c r="A332" s="66" t="s">
        <v>412</v>
      </c>
      <c r="B332" s="94" t="s">
        <v>410</v>
      </c>
      <c r="H332" s="64"/>
      <c r="I332" s="95"/>
      <c r="J332" s="95"/>
      <c r="K332" s="95"/>
      <c r="L332" s="95"/>
      <c r="M332" s="95"/>
      <c r="N332" s="95"/>
    </row>
    <row r="333" spans="1:14" outlineLevel="1" x14ac:dyDescent="0.3">
      <c r="A333" s="66" t="s">
        <v>413</v>
      </c>
      <c r="B333" s="94" t="s">
        <v>410</v>
      </c>
      <c r="H333" s="64"/>
      <c r="I333" s="95"/>
      <c r="J333" s="95"/>
      <c r="K333" s="95"/>
      <c r="L333" s="95"/>
      <c r="M333" s="95"/>
      <c r="N333" s="95"/>
    </row>
    <row r="334" spans="1:14" outlineLevel="1" x14ac:dyDescent="0.3">
      <c r="A334" s="66" t="s">
        <v>414</v>
      </c>
      <c r="B334" s="94" t="s">
        <v>410</v>
      </c>
      <c r="H334" s="64"/>
      <c r="I334" s="95"/>
      <c r="J334" s="95"/>
      <c r="K334" s="95"/>
      <c r="L334" s="95"/>
      <c r="M334" s="95"/>
      <c r="N334" s="95"/>
    </row>
    <row r="335" spans="1:14" outlineLevel="1" x14ac:dyDescent="0.3">
      <c r="A335" s="66" t="s">
        <v>415</v>
      </c>
      <c r="B335" s="94" t="s">
        <v>410</v>
      </c>
      <c r="H335" s="64"/>
      <c r="I335" s="95"/>
      <c r="J335" s="95"/>
      <c r="K335" s="95"/>
      <c r="L335" s="95"/>
      <c r="M335" s="95"/>
      <c r="N335" s="95"/>
    </row>
    <row r="336" spans="1:14" outlineLevel="1" x14ac:dyDescent="0.3">
      <c r="A336" s="66" t="s">
        <v>416</v>
      </c>
      <c r="B336" s="94" t="s">
        <v>410</v>
      </c>
      <c r="H336" s="64"/>
      <c r="I336" s="95"/>
      <c r="J336" s="95"/>
      <c r="K336" s="95"/>
      <c r="L336" s="95"/>
      <c r="M336" s="95"/>
      <c r="N336" s="95"/>
    </row>
    <row r="337" spans="1:14" outlineLevel="1" x14ac:dyDescent="0.3">
      <c r="A337" s="66" t="s">
        <v>417</v>
      </c>
      <c r="B337" s="94" t="s">
        <v>410</v>
      </c>
      <c r="H337" s="64"/>
      <c r="I337" s="95"/>
      <c r="J337" s="95"/>
      <c r="K337" s="95"/>
      <c r="L337" s="95"/>
      <c r="M337" s="95"/>
      <c r="N337" s="95"/>
    </row>
    <row r="338" spans="1:14" outlineLevel="1" x14ac:dyDescent="0.3">
      <c r="A338" s="66" t="s">
        <v>418</v>
      </c>
      <c r="B338" s="94" t="s">
        <v>410</v>
      </c>
      <c r="H338" s="64"/>
      <c r="I338" s="95"/>
      <c r="J338" s="95"/>
      <c r="K338" s="95"/>
      <c r="L338" s="95"/>
      <c r="M338" s="95"/>
      <c r="N338" s="95"/>
    </row>
    <row r="339" spans="1:14" outlineLevel="1" x14ac:dyDescent="0.3">
      <c r="A339" s="66" t="s">
        <v>419</v>
      </c>
      <c r="B339" s="94" t="s">
        <v>410</v>
      </c>
      <c r="H339" s="64"/>
      <c r="I339" s="95"/>
      <c r="J339" s="95"/>
      <c r="K339" s="95"/>
      <c r="L339" s="95"/>
      <c r="M339" s="95"/>
      <c r="N339" s="95"/>
    </row>
    <row r="340" spans="1:14" outlineLevel="1" x14ac:dyDescent="0.3">
      <c r="A340" s="66" t="s">
        <v>420</v>
      </c>
      <c r="B340" s="94" t="s">
        <v>410</v>
      </c>
      <c r="H340" s="64"/>
      <c r="I340" s="95"/>
      <c r="J340" s="95"/>
      <c r="K340" s="95"/>
      <c r="L340" s="95"/>
      <c r="M340" s="95"/>
      <c r="N340" s="95"/>
    </row>
    <row r="341" spans="1:14" outlineLevel="1" x14ac:dyDescent="0.3">
      <c r="A341" s="66" t="s">
        <v>421</v>
      </c>
      <c r="B341" s="94" t="s">
        <v>410</v>
      </c>
      <c r="H341" s="64"/>
      <c r="I341" s="95"/>
      <c r="J341" s="95"/>
      <c r="K341" s="95"/>
      <c r="L341" s="95"/>
      <c r="M341" s="95"/>
      <c r="N341" s="95"/>
    </row>
    <row r="342" spans="1:14" outlineLevel="1" x14ac:dyDescent="0.3">
      <c r="A342" s="66" t="s">
        <v>422</v>
      </c>
      <c r="B342" s="94" t="s">
        <v>410</v>
      </c>
      <c r="H342" s="64"/>
      <c r="I342" s="95"/>
      <c r="J342" s="95"/>
      <c r="K342" s="95"/>
      <c r="L342" s="95"/>
      <c r="M342" s="95"/>
      <c r="N342" s="95"/>
    </row>
    <row r="343" spans="1:14" outlineLevel="1" x14ac:dyDescent="0.3">
      <c r="A343" s="66" t="s">
        <v>423</v>
      </c>
      <c r="B343" s="94" t="s">
        <v>410</v>
      </c>
      <c r="H343" s="64"/>
      <c r="I343" s="95"/>
      <c r="J343" s="95"/>
      <c r="K343" s="95"/>
      <c r="L343" s="95"/>
      <c r="M343" s="95"/>
      <c r="N343" s="95"/>
    </row>
    <row r="344" spans="1:14" outlineLevel="1" x14ac:dyDescent="0.3">
      <c r="A344" s="66" t="s">
        <v>424</v>
      </c>
      <c r="B344" s="94" t="s">
        <v>410</v>
      </c>
      <c r="H344" s="64"/>
      <c r="I344" s="95"/>
      <c r="J344" s="95"/>
      <c r="K344" s="95"/>
      <c r="L344" s="95"/>
      <c r="M344" s="95"/>
      <c r="N344" s="95"/>
    </row>
    <row r="345" spans="1:14" outlineLevel="1" x14ac:dyDescent="0.3">
      <c r="A345" s="66" t="s">
        <v>425</v>
      </c>
      <c r="B345" s="94" t="s">
        <v>410</v>
      </c>
      <c r="H345" s="64"/>
      <c r="I345" s="95"/>
      <c r="J345" s="95"/>
      <c r="K345" s="95"/>
      <c r="L345" s="95"/>
      <c r="M345" s="95"/>
      <c r="N345" s="95"/>
    </row>
    <row r="346" spans="1:14" outlineLevel="1" x14ac:dyDescent="0.3">
      <c r="A346" s="66" t="s">
        <v>426</v>
      </c>
      <c r="B346" s="94" t="s">
        <v>410</v>
      </c>
      <c r="H346" s="64"/>
      <c r="I346" s="95"/>
      <c r="J346" s="95"/>
      <c r="K346" s="95"/>
      <c r="L346" s="95"/>
      <c r="M346" s="95"/>
      <c r="N346" s="95"/>
    </row>
    <row r="347" spans="1:14" outlineLevel="1" x14ac:dyDescent="0.3">
      <c r="A347" s="66" t="s">
        <v>427</v>
      </c>
      <c r="B347" s="94" t="s">
        <v>410</v>
      </c>
      <c r="H347" s="64"/>
      <c r="I347" s="95"/>
      <c r="J347" s="95"/>
      <c r="K347" s="95"/>
      <c r="L347" s="95"/>
      <c r="M347" s="95"/>
      <c r="N347" s="95"/>
    </row>
    <row r="348" spans="1:14" outlineLevel="1" x14ac:dyDescent="0.3">
      <c r="A348" s="66" t="s">
        <v>428</v>
      </c>
      <c r="B348" s="94" t="s">
        <v>410</v>
      </c>
      <c r="H348" s="64"/>
      <c r="I348" s="95"/>
      <c r="J348" s="95"/>
      <c r="K348" s="95"/>
      <c r="L348" s="95"/>
      <c r="M348" s="95"/>
      <c r="N348" s="95"/>
    </row>
    <row r="349" spans="1:14" outlineLevel="1" x14ac:dyDescent="0.3">
      <c r="A349" s="66" t="s">
        <v>429</v>
      </c>
      <c r="B349" s="94" t="s">
        <v>410</v>
      </c>
      <c r="H349" s="64"/>
      <c r="I349" s="95"/>
      <c r="J349" s="95"/>
      <c r="K349" s="95"/>
      <c r="L349" s="95"/>
      <c r="M349" s="95"/>
      <c r="N349" s="95"/>
    </row>
    <row r="350" spans="1:14" outlineLevel="1" x14ac:dyDescent="0.3">
      <c r="A350" s="66" t="s">
        <v>430</v>
      </c>
      <c r="B350" s="94" t="s">
        <v>410</v>
      </c>
      <c r="H350" s="64"/>
      <c r="I350" s="95"/>
      <c r="J350" s="95"/>
      <c r="K350" s="95"/>
      <c r="L350" s="95"/>
      <c r="M350" s="95"/>
      <c r="N350" s="95"/>
    </row>
    <row r="351" spans="1:14" outlineLevel="1" x14ac:dyDescent="0.3">
      <c r="A351" s="66" t="s">
        <v>431</v>
      </c>
      <c r="B351" s="94" t="s">
        <v>410</v>
      </c>
      <c r="H351" s="64"/>
      <c r="I351" s="95"/>
      <c r="J351" s="95"/>
      <c r="K351" s="95"/>
      <c r="L351" s="95"/>
      <c r="M351" s="95"/>
      <c r="N351" s="95"/>
    </row>
    <row r="352" spans="1:14" outlineLevel="1" x14ac:dyDescent="0.3">
      <c r="A352" s="66" t="s">
        <v>432</v>
      </c>
      <c r="B352" s="94" t="s">
        <v>410</v>
      </c>
      <c r="H352" s="64"/>
      <c r="I352" s="95"/>
      <c r="J352" s="95"/>
      <c r="K352" s="95"/>
      <c r="L352" s="95"/>
      <c r="M352" s="95"/>
      <c r="N352" s="95"/>
    </row>
    <row r="353" spans="1:14" outlineLevel="1" x14ac:dyDescent="0.3">
      <c r="A353" s="66" t="s">
        <v>433</v>
      </c>
      <c r="B353" s="94" t="s">
        <v>410</v>
      </c>
      <c r="H353" s="64"/>
      <c r="I353" s="95"/>
      <c r="J353" s="95"/>
      <c r="K353" s="95"/>
      <c r="L353" s="95"/>
      <c r="M353" s="95"/>
      <c r="N353" s="95"/>
    </row>
    <row r="354" spans="1:14" outlineLevel="1" x14ac:dyDescent="0.3">
      <c r="A354" s="66" t="s">
        <v>434</v>
      </c>
      <c r="B354" s="94" t="s">
        <v>410</v>
      </c>
      <c r="H354" s="64"/>
      <c r="I354" s="95"/>
      <c r="J354" s="95"/>
      <c r="K354" s="95"/>
      <c r="L354" s="95"/>
      <c r="M354" s="95"/>
      <c r="N354" s="95"/>
    </row>
    <row r="355" spans="1:14" outlineLevel="1" x14ac:dyDescent="0.3">
      <c r="A355" s="66" t="s">
        <v>435</v>
      </c>
      <c r="B355" s="94" t="s">
        <v>410</v>
      </c>
      <c r="H355" s="64"/>
      <c r="I355" s="95"/>
      <c r="J355" s="95"/>
      <c r="K355" s="95"/>
      <c r="L355" s="95"/>
      <c r="M355" s="95"/>
      <c r="N355" s="95"/>
    </row>
    <row r="356" spans="1:14" outlineLevel="1" x14ac:dyDescent="0.3">
      <c r="A356" s="66" t="s">
        <v>436</v>
      </c>
      <c r="B356" s="94" t="s">
        <v>410</v>
      </c>
      <c r="H356" s="64"/>
      <c r="I356" s="95"/>
      <c r="J356" s="95"/>
      <c r="K356" s="95"/>
      <c r="L356" s="95"/>
      <c r="M356" s="95"/>
      <c r="N356" s="95"/>
    </row>
    <row r="357" spans="1:14" outlineLevel="1" x14ac:dyDescent="0.3">
      <c r="A357" s="66" t="s">
        <v>437</v>
      </c>
      <c r="B357" s="94" t="s">
        <v>410</v>
      </c>
      <c r="H357" s="64"/>
      <c r="I357" s="95"/>
      <c r="J357" s="95"/>
      <c r="K357" s="95"/>
      <c r="L357" s="95"/>
      <c r="M357" s="95"/>
      <c r="N357" s="95"/>
    </row>
    <row r="358" spans="1:14" outlineLevel="1" x14ac:dyDescent="0.3">
      <c r="A358" s="66" t="s">
        <v>438</v>
      </c>
      <c r="B358" s="94" t="s">
        <v>410</v>
      </c>
      <c r="H358" s="64"/>
      <c r="I358" s="95"/>
      <c r="J358" s="95"/>
      <c r="K358" s="95"/>
      <c r="L358" s="95"/>
      <c r="M358" s="95"/>
      <c r="N358" s="95"/>
    </row>
    <row r="359" spans="1:14" outlineLevel="1" x14ac:dyDescent="0.3">
      <c r="A359" s="66" t="s">
        <v>439</v>
      </c>
      <c r="B359" s="94" t="s">
        <v>410</v>
      </c>
      <c r="H359" s="64"/>
      <c r="I359" s="95"/>
      <c r="J359" s="95"/>
      <c r="K359" s="95"/>
      <c r="L359" s="95"/>
      <c r="M359" s="95"/>
      <c r="N359" s="95"/>
    </row>
    <row r="360" spans="1:14" outlineLevel="1" x14ac:dyDescent="0.3">
      <c r="A360" s="66" t="s">
        <v>440</v>
      </c>
      <c r="B360" s="94" t="s">
        <v>410</v>
      </c>
      <c r="H360" s="64"/>
      <c r="I360" s="95"/>
      <c r="J360" s="95"/>
      <c r="K360" s="95"/>
      <c r="L360" s="95"/>
      <c r="M360" s="95"/>
      <c r="N360" s="95"/>
    </row>
    <row r="361" spans="1:14" outlineLevel="1" x14ac:dyDescent="0.3">
      <c r="A361" s="66" t="s">
        <v>441</v>
      </c>
      <c r="B361" s="94" t="s">
        <v>410</v>
      </c>
      <c r="H361" s="64"/>
      <c r="I361" s="95"/>
      <c r="J361" s="95"/>
      <c r="K361" s="95"/>
      <c r="L361" s="95"/>
      <c r="M361" s="95"/>
      <c r="N361" s="95"/>
    </row>
    <row r="362" spans="1:14" outlineLevel="1" x14ac:dyDescent="0.3">
      <c r="A362" s="66" t="s">
        <v>442</v>
      </c>
      <c r="B362" s="94" t="s">
        <v>410</v>
      </c>
      <c r="H362" s="64"/>
      <c r="I362" s="95"/>
      <c r="J362" s="95"/>
      <c r="K362" s="95"/>
      <c r="L362" s="95"/>
      <c r="M362" s="95"/>
      <c r="N362" s="95"/>
    </row>
    <row r="363" spans="1:14" outlineLevel="1" x14ac:dyDescent="0.3">
      <c r="A363" s="66" t="s">
        <v>443</v>
      </c>
      <c r="B363" s="94" t="s">
        <v>410</v>
      </c>
      <c r="H363" s="64"/>
      <c r="I363" s="95"/>
      <c r="J363" s="95"/>
      <c r="K363" s="95"/>
      <c r="L363" s="95"/>
      <c r="M363" s="95"/>
      <c r="N363" s="95"/>
    </row>
    <row r="364" spans="1:14" outlineLevel="1" x14ac:dyDescent="0.3">
      <c r="A364" s="66" t="s">
        <v>444</v>
      </c>
      <c r="B364" s="94" t="s">
        <v>410</v>
      </c>
      <c r="H364" s="64"/>
      <c r="I364" s="95"/>
      <c r="J364" s="95"/>
      <c r="K364" s="95"/>
      <c r="L364" s="95"/>
      <c r="M364" s="95"/>
      <c r="N364" s="95"/>
    </row>
    <row r="365" spans="1:14" outlineLevel="1" x14ac:dyDescent="0.3">
      <c r="A365" s="66" t="s">
        <v>445</v>
      </c>
      <c r="B365" s="94" t="s">
        <v>410</v>
      </c>
      <c r="H365" s="64"/>
      <c r="I365" s="95"/>
      <c r="J365" s="95"/>
      <c r="K365" s="95"/>
      <c r="L365" s="95"/>
      <c r="M365" s="95"/>
      <c r="N365" s="95"/>
    </row>
    <row r="366" spans="1:14" x14ac:dyDescent="0.3">
      <c r="H366" s="64"/>
      <c r="I366" s="95"/>
      <c r="J366" s="95"/>
      <c r="K366" s="95"/>
      <c r="L366" s="95"/>
      <c r="M366" s="95"/>
      <c r="N366" s="95"/>
    </row>
    <row r="367" spans="1:14" x14ac:dyDescent="0.3">
      <c r="H367" s="64"/>
      <c r="I367" s="95"/>
      <c r="J367" s="95"/>
      <c r="K367" s="95"/>
      <c r="L367" s="95"/>
      <c r="M367" s="95"/>
      <c r="N367" s="95"/>
    </row>
    <row r="368" spans="1:14" x14ac:dyDescent="0.3">
      <c r="H368" s="64"/>
      <c r="I368" s="95"/>
      <c r="J368" s="95"/>
      <c r="K368" s="95"/>
      <c r="L368" s="95"/>
      <c r="M368" s="95"/>
      <c r="N368" s="95"/>
    </row>
    <row r="369" spans="8:8" s="95" customFormat="1" x14ac:dyDescent="0.3">
      <c r="H369" s="64"/>
    </row>
    <row r="370" spans="8:8" s="95" customFormat="1" x14ac:dyDescent="0.3">
      <c r="H370" s="64"/>
    </row>
    <row r="371" spans="8:8" s="95" customFormat="1" x14ac:dyDescent="0.3">
      <c r="H371" s="64"/>
    </row>
    <row r="372" spans="8:8" s="95" customFormat="1" x14ac:dyDescent="0.3">
      <c r="H372" s="64"/>
    </row>
    <row r="373" spans="8:8" s="95" customFormat="1" x14ac:dyDescent="0.3">
      <c r="H373" s="64"/>
    </row>
    <row r="374" spans="8:8" s="95" customFormat="1" x14ac:dyDescent="0.3">
      <c r="H374" s="64"/>
    </row>
    <row r="375" spans="8:8" s="95" customFormat="1" x14ac:dyDescent="0.3">
      <c r="H375" s="64"/>
    </row>
    <row r="376" spans="8:8" s="95" customFormat="1" x14ac:dyDescent="0.3">
      <c r="H376" s="64"/>
    </row>
    <row r="377" spans="8:8" s="95" customFormat="1" x14ac:dyDescent="0.3">
      <c r="H377" s="64"/>
    </row>
    <row r="378" spans="8:8" s="95" customFormat="1" x14ac:dyDescent="0.3">
      <c r="H378" s="64"/>
    </row>
    <row r="379" spans="8:8" s="95" customFormat="1" x14ac:dyDescent="0.3">
      <c r="H379" s="64"/>
    </row>
    <row r="380" spans="8:8" s="95" customFormat="1" x14ac:dyDescent="0.3">
      <c r="H380" s="64"/>
    </row>
    <row r="381" spans="8:8" s="95" customFormat="1" x14ac:dyDescent="0.3">
      <c r="H381" s="64"/>
    </row>
    <row r="382" spans="8:8" s="95" customFormat="1" x14ac:dyDescent="0.3">
      <c r="H382" s="64"/>
    </row>
    <row r="383" spans="8:8" s="95" customFormat="1" x14ac:dyDescent="0.3">
      <c r="H383" s="64"/>
    </row>
    <row r="384" spans="8:8" s="95" customFormat="1" x14ac:dyDescent="0.3">
      <c r="H384" s="64"/>
    </row>
    <row r="385" spans="8:8" s="95" customFormat="1" x14ac:dyDescent="0.3">
      <c r="H385" s="64"/>
    </row>
    <row r="386" spans="8:8" s="95" customFormat="1" x14ac:dyDescent="0.3">
      <c r="H386" s="64"/>
    </row>
    <row r="387" spans="8:8" s="95" customFormat="1" x14ac:dyDescent="0.3">
      <c r="H387" s="64"/>
    </row>
    <row r="388" spans="8:8" s="95" customFormat="1" x14ac:dyDescent="0.3">
      <c r="H388" s="64"/>
    </row>
    <row r="389" spans="8:8" s="95" customFormat="1" x14ac:dyDescent="0.3">
      <c r="H389" s="64"/>
    </row>
    <row r="390" spans="8:8" s="95" customFormat="1" x14ac:dyDescent="0.3">
      <c r="H390" s="64"/>
    </row>
    <row r="391" spans="8:8" s="95" customFormat="1" x14ac:dyDescent="0.3">
      <c r="H391" s="64"/>
    </row>
    <row r="392" spans="8:8" s="95" customFormat="1" x14ac:dyDescent="0.3">
      <c r="H392" s="64"/>
    </row>
    <row r="393" spans="8:8" s="95" customFormat="1" x14ac:dyDescent="0.3">
      <c r="H393" s="64"/>
    </row>
    <row r="394" spans="8:8" s="95" customFormat="1" x14ac:dyDescent="0.3">
      <c r="H394" s="64"/>
    </row>
    <row r="395" spans="8:8" s="95" customFormat="1" x14ac:dyDescent="0.3">
      <c r="H395" s="64"/>
    </row>
    <row r="396" spans="8:8" s="95" customFormat="1" x14ac:dyDescent="0.3">
      <c r="H396" s="64"/>
    </row>
    <row r="397" spans="8:8" s="95" customFormat="1" x14ac:dyDescent="0.3">
      <c r="H397" s="64"/>
    </row>
    <row r="398" spans="8:8" s="95" customFormat="1" x14ac:dyDescent="0.3">
      <c r="H398" s="64"/>
    </row>
    <row r="399" spans="8:8" s="95" customFormat="1" x14ac:dyDescent="0.3">
      <c r="H399" s="64"/>
    </row>
    <row r="400" spans="8:8" s="95" customFormat="1" x14ac:dyDescent="0.3">
      <c r="H400" s="64"/>
    </row>
    <row r="401" spans="8:8" s="95" customFormat="1" x14ac:dyDescent="0.3">
      <c r="H401" s="64"/>
    </row>
    <row r="402" spans="8:8" s="95" customFormat="1" x14ac:dyDescent="0.3">
      <c r="H402" s="64"/>
    </row>
    <row r="403" spans="8:8" s="95" customFormat="1" x14ac:dyDescent="0.3">
      <c r="H403" s="64"/>
    </row>
    <row r="404" spans="8:8" s="95" customFormat="1" x14ac:dyDescent="0.3">
      <c r="H404" s="64"/>
    </row>
    <row r="405" spans="8:8" s="95" customFormat="1" x14ac:dyDescent="0.3">
      <c r="H405" s="64"/>
    </row>
    <row r="406" spans="8:8" s="95" customFormat="1" x14ac:dyDescent="0.3">
      <c r="H406" s="64"/>
    </row>
    <row r="407" spans="8:8" s="95" customFormat="1" x14ac:dyDescent="0.3">
      <c r="H407" s="64"/>
    </row>
    <row r="408" spans="8:8" s="95" customFormat="1" x14ac:dyDescent="0.3">
      <c r="H408" s="64"/>
    </row>
    <row r="409" spans="8:8" s="95" customFormat="1" x14ac:dyDescent="0.3">
      <c r="H409" s="64"/>
    </row>
    <row r="410" spans="8:8" s="95" customFormat="1" x14ac:dyDescent="0.3">
      <c r="H410" s="64"/>
    </row>
    <row r="411" spans="8:8" s="95" customFormat="1" x14ac:dyDescent="0.3">
      <c r="H411" s="64"/>
    </row>
    <row r="412" spans="8:8" s="95" customFormat="1" x14ac:dyDescent="0.3">
      <c r="H412" s="64"/>
    </row>
    <row r="413" spans="8:8" s="95" customFormat="1" x14ac:dyDescent="0.3">
      <c r="H413" s="64"/>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disablePrompts="1" count="2">
    <dataValidation type="list" allowBlank="1" showInputMessage="1" showErrorMessage="1" sqref="C299" xr:uid="{00000000-0002-0000-0500-000000000000}">
      <formula1>J299:J302</formula1>
    </dataValidation>
    <dataValidation type="list" allowBlank="1" showInputMessage="1" showErrorMessage="1" sqref="C28" xr:uid="{00000000-0002-0000-0500-000001000000}">
      <formula1>$M$28:$M$30</formula1>
    </dataValidation>
  </dataValidations>
  <hyperlinks>
    <hyperlink ref="B6" location="'A. HTT General'!B13" display="1. Basic Facts" xr:uid="{00000000-0004-0000-0500-000000000000}"/>
    <hyperlink ref="B7" location="'A. HTT General'!B26" display="2. Regulatory Summary" xr:uid="{00000000-0004-0000-0500-000001000000}"/>
    <hyperlink ref="B8" location="'A. HTT General'!B36" display="3. General Cover Pool / Covered Bond Information" xr:uid="{00000000-0004-0000-0500-000002000000}"/>
    <hyperlink ref="B9" location="'A. HTT General'!B285" display="4. References to Capital Requirements Regulation (CRR) 129(7)" xr:uid="{00000000-0004-0000-0500-000003000000}"/>
    <hyperlink ref="B11" location="'A. HTT General'!B319" display="6. Other relevant information" xr:uid="{00000000-0004-0000-0500-000004000000}"/>
    <hyperlink ref="C289" location="'A. HTT General'!A39" display="'A. HTT General'!A39" xr:uid="{00000000-0004-0000-0500-000005000000}"/>
    <hyperlink ref="C291" location="'B1. HTT Mortgage Assets'!B43" display="'B1. HTT Mortgage Assets'!B43" xr:uid="{00000000-0004-0000-0500-000006000000}"/>
    <hyperlink ref="D291" location="'B2. HTT Public Sector Assets'!B48" display="'B2. HTT Public Sector Assets'!B48" xr:uid="{00000000-0004-0000-0500-000007000000}"/>
    <hyperlink ref="C292" location="'A. HTT General'!A52" display="'A. HTT General'!A52" xr:uid="{00000000-0004-0000-0500-000008000000}"/>
    <hyperlink ref="C297" location="'A. HTT General'!B163" display="'A. HTT General'!B163" xr:uid="{00000000-0004-0000-0500-000009000000}"/>
    <hyperlink ref="C298" location="'A. HTT General'!B137" display="'A. HTT General'!B137" xr:uid="{00000000-0004-0000-0500-00000A000000}"/>
    <hyperlink ref="C302" location="'C. HTT Harmonised Glossary'!B18" display="'C. HTT Harmonised Glossary'!B18" xr:uid="{00000000-0004-0000-0500-00000B000000}"/>
    <hyperlink ref="C303" location="'A. HTT General'!B65" display="'A. HTT General'!B65" xr:uid="{00000000-0004-0000-0500-00000C000000}"/>
    <hyperlink ref="C304" location="'A. HTT General'!B88" display="'A. HTT General'!B88" xr:uid="{00000000-0004-0000-0500-00000D000000}"/>
    <hyperlink ref="C307" location="'B1. HTT Mortgage Assets'!B179" display="'B1. HTT Mortgage Assets'!B179" xr:uid="{00000000-0004-0000-0500-00000E000000}"/>
    <hyperlink ref="D307" location="'B2. HTT Public Sector Assets'!B166" display="'B2. HTT Public Sector Assets'!B166" xr:uid="{00000000-0004-0000-0500-00000F000000}"/>
    <hyperlink ref="B27" r:id="rId1" display="Basel Compliance (Y/N)" xr:uid="{00000000-0004-0000-0500-000010000000}"/>
    <hyperlink ref="B29" r:id="rId2" xr:uid="{00000000-0004-0000-0500-000011000000}"/>
    <hyperlink ref="B30" r:id="rId3" xr:uid="{00000000-0004-0000-0500-000012000000}"/>
    <hyperlink ref="B10" location="'A. HTT General'!B311" display="5. References to Capital Requirements Regulation (CRR) 129(1)" xr:uid="{00000000-0004-0000-0500-000013000000}"/>
    <hyperlink ref="D293" location="'B1. HTT Mortgage Assets'!B424" display="'B1. HTT Mortgage Assets'!B424" xr:uid="{00000000-0004-0000-0500-000014000000}"/>
    <hyperlink ref="C293" location="'B1. HTT Mortgage Assets'!B186" display="'B1. HTT Mortgage Assets'!B186" xr:uid="{00000000-0004-0000-0500-000015000000}"/>
    <hyperlink ref="C288" location="'A. HTT General'!A38" display="'A. HTT General'!A38" xr:uid="{00000000-0004-0000-0500-000016000000}"/>
    <hyperlink ref="C296" location="'A. HTT General'!B111" display="'A. HTT General'!B111" xr:uid="{00000000-0004-0000-0500-000017000000}"/>
    <hyperlink ref="D295" location="'B2. HTT Public Sector Assets'!B129" display="'B2. HTT Public Sector Assets'!B129" xr:uid="{00000000-0004-0000-0500-000018000000}"/>
    <hyperlink ref="C295" location="'B1. HTT Mortgage Assets'!B149" display="'B1. HTT Mortgage Assets'!B149" xr:uid="{00000000-0004-0000-0500-000019000000}"/>
    <hyperlink ref="C294" location="'C. HTT Harmonised Glossary'!B20" display="link to Glossary HG.1.15" xr:uid="{00000000-0004-0000-0500-00001A000000}"/>
    <hyperlink ref="C306" location="'A. HTT General'!B44" display="'A. HTT General'!B44" xr:uid="{00000000-0004-0000-0500-00001B000000}"/>
    <hyperlink ref="C300" location="'B1. HTT Mortgage Assets'!B215" display="215 LTV residential mortgage" xr:uid="{00000000-0004-0000-0500-00001C000000}"/>
    <hyperlink ref="D300" location="'B1. HTT Mortgage Assets'!B453" display="441 LTV Commercial Mortgage" xr:uid="{00000000-0004-0000-0500-00001D000000}"/>
    <hyperlink ref="C301" location="'A. HTT General'!B230" display="230 Derivatives and Swaps" xr:uid="{00000000-0004-0000-0500-00001E000000}"/>
    <hyperlink ref="B28" r:id="rId4" display="CBD Compliance (Y/N)" xr:uid="{00000000-0004-0000-0500-00001F000000}"/>
    <hyperlink ref="F293" location="'B2. HTT Public Sector Assets'!A18" display="'B2. HTT Public Sector Assets'!A18" xr:uid="{00000000-0004-0000-0500-000020000000}"/>
    <hyperlink ref="G293" location="'B3. HTT Shipping Assets'!B116" display="'B3. HTT Shipping Assets'!B116" xr:uid="{00000000-0004-0000-0500-000021000000}"/>
    <hyperlink ref="F295" location="'B3. HTT Shipping Assets'!B80" display="'B3. HTT Shipping Assets'!B80" xr:uid="{00000000-0004-0000-0500-000022000000}"/>
    <hyperlink ref="C305" location="'C. HTT Harmonised Glossary'!B12" display="link to Glossary HG 1.7" xr:uid="{00000000-0004-0000-0500-000023000000}"/>
    <hyperlink ref="F307" location="'B3. HTT Shipping Assets'!B110" display="'B3. HTT Shipping Assets'!B110" xr:uid="{00000000-0004-0000-0500-000024000000}"/>
    <hyperlink ref="B44" location="'C. HTT Harmonised Glossary'!B6" display="2. Over-collateralisation (OC) " xr:uid="{00000000-0004-0000-0500-000025000000}"/>
    <hyperlink ref="C16" r:id="rId5" xr:uid="{00000000-0004-0000-0500-000026000000}"/>
    <hyperlink ref="C30" r:id="rId6" xr:uid="{00000000-0004-0000-0500-000027000000}"/>
    <hyperlink ref="C229" r:id="rId7" xr:uid="{00000000-0004-0000-0500-000028000000}"/>
  </hyperlinks>
  <pageMargins left="0.70866141732283472" right="0.70866141732283472" top="0.74803149606299213" bottom="0.74803149606299213" header="0.31496062992125984" footer="0.31496062992125984"/>
  <pageSetup paperSize="9" fitToHeight="0" orientation="landscape" r:id="rId8"/>
  <headerFooter>
    <oddHeader>&amp;R&amp;G&amp;L&amp;"Calibri"&amp;10&amp;K000000Confidential&amp;1#</oddHeader>
  </headerFooter>
  <ignoredErrors>
    <ignoredError sqref="F58 F77" formula="1"/>
  </ignoredErrors>
  <legacyDrawingHF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622"/>
  <sheetViews>
    <sheetView zoomScale="80" zoomScaleNormal="80" workbookViewId="0">
      <selection activeCell="C278" sqref="C278"/>
    </sheetView>
  </sheetViews>
  <sheetFormatPr defaultColWidth="8.88671875" defaultRowHeight="14.4" outlineLevelRow="1" x14ac:dyDescent="0.3"/>
  <cols>
    <col min="1" max="1" width="13.88671875" style="138" customWidth="1"/>
    <col min="2" max="2" width="60.88671875" style="138" customWidth="1"/>
    <col min="3" max="3" width="41" style="138" customWidth="1"/>
    <col min="4" max="4" width="40.88671875" style="138" customWidth="1"/>
    <col min="5" max="5" width="6.77734375" style="138" customWidth="1"/>
    <col min="6" max="6" width="41.5546875" style="138" customWidth="1"/>
    <col min="7" max="7" width="41.5546875" style="134" customWidth="1"/>
    <col min="8" max="16384" width="8.88671875" style="135"/>
  </cols>
  <sheetData>
    <row r="1" spans="1:7" ht="31.2" x14ac:dyDescent="0.3">
      <c r="A1" s="176" t="s">
        <v>446</v>
      </c>
      <c r="B1" s="176"/>
      <c r="C1" s="134"/>
      <c r="D1" s="134"/>
      <c r="E1" s="134"/>
      <c r="F1" s="272" t="s">
        <v>1720</v>
      </c>
    </row>
    <row r="2" spans="1:7" ht="15" thickBot="1" x14ac:dyDescent="0.35">
      <c r="A2" s="134"/>
      <c r="B2" s="134"/>
      <c r="C2" s="134"/>
      <c r="D2" s="134"/>
      <c r="E2" s="134"/>
      <c r="F2" s="134"/>
    </row>
    <row r="3" spans="1:7" ht="18.600000000000001" thickBot="1" x14ac:dyDescent="0.35">
      <c r="A3" s="136"/>
      <c r="B3" s="137" t="s">
        <v>71</v>
      </c>
      <c r="C3" s="256" t="s">
        <v>1740</v>
      </c>
      <c r="D3" s="136"/>
      <c r="E3" s="136"/>
      <c r="F3" s="134"/>
      <c r="G3" s="136"/>
    </row>
    <row r="4" spans="1:7" ht="15" thickBot="1" x14ac:dyDescent="0.35"/>
    <row r="5" spans="1:7" ht="18" x14ac:dyDescent="0.3">
      <c r="A5" s="139"/>
      <c r="B5" s="140" t="s">
        <v>447</v>
      </c>
      <c r="C5" s="139"/>
      <c r="E5" s="141"/>
      <c r="F5" s="141"/>
    </row>
    <row r="6" spans="1:7" x14ac:dyDescent="0.3">
      <c r="B6" s="142" t="s">
        <v>448</v>
      </c>
    </row>
    <row r="7" spans="1:7" x14ac:dyDescent="0.3">
      <c r="B7" s="143" t="s">
        <v>449</v>
      </c>
    </row>
    <row r="8" spans="1:7" ht="15" thickBot="1" x14ac:dyDescent="0.35">
      <c r="B8" s="144" t="s">
        <v>450</v>
      </c>
    </row>
    <row r="9" spans="1:7" x14ac:dyDescent="0.3">
      <c r="B9" s="145"/>
    </row>
    <row r="10" spans="1:7" ht="36" x14ac:dyDescent="0.3">
      <c r="A10" s="146" t="s">
        <v>79</v>
      </c>
      <c r="B10" s="146" t="s">
        <v>448</v>
      </c>
      <c r="C10" s="147"/>
      <c r="D10" s="147"/>
      <c r="E10" s="147"/>
      <c r="F10" s="147"/>
      <c r="G10" s="148"/>
    </row>
    <row r="11" spans="1:7" ht="15" customHeight="1" x14ac:dyDescent="0.3">
      <c r="A11" s="149"/>
      <c r="B11" s="150" t="s">
        <v>451</v>
      </c>
      <c r="C11" s="149" t="s">
        <v>110</v>
      </c>
      <c r="D11" s="149"/>
      <c r="E11" s="149"/>
      <c r="F11" s="151" t="s">
        <v>452</v>
      </c>
      <c r="G11" s="151"/>
    </row>
    <row r="12" spans="1:7" x14ac:dyDescent="0.3">
      <c r="A12" s="138" t="s">
        <v>453</v>
      </c>
      <c r="B12" s="138" t="s">
        <v>454</v>
      </c>
      <c r="C12" s="291">
        <f>+'A. HTT General'!C53</f>
        <v>10268.54497354991</v>
      </c>
      <c r="F12" s="196">
        <f>IF($C$15=0,"",IF(C12="[for completion]","",C12/$C$15))</f>
        <v>1</v>
      </c>
    </row>
    <row r="13" spans="1:7" x14ac:dyDescent="0.3">
      <c r="A13" s="138" t="s">
        <v>455</v>
      </c>
      <c r="B13" s="138" t="s">
        <v>456</v>
      </c>
      <c r="C13" s="291">
        <v>0</v>
      </c>
      <c r="F13" s="196">
        <f>IF($C$15=0,"",IF(C13="[for completion]","",C13/$C$15))</f>
        <v>0</v>
      </c>
    </row>
    <row r="14" spans="1:7" x14ac:dyDescent="0.3">
      <c r="A14" s="138" t="s">
        <v>457</v>
      </c>
      <c r="B14" s="138" t="s">
        <v>141</v>
      </c>
      <c r="C14" s="291">
        <v>0</v>
      </c>
      <c r="F14" s="196">
        <f>IF($C$15=0,"",IF(C14="[for completion]","",C14/$C$15))</f>
        <v>0</v>
      </c>
    </row>
    <row r="15" spans="1:7" x14ac:dyDescent="0.3">
      <c r="A15" s="138" t="s">
        <v>458</v>
      </c>
      <c r="B15" s="153" t="s">
        <v>143</v>
      </c>
      <c r="C15" s="197">
        <f>SUM(C12:C14)</f>
        <v>10268.54497354991</v>
      </c>
      <c r="F15" s="172">
        <f>SUM(F12:F14)</f>
        <v>1</v>
      </c>
    </row>
    <row r="16" spans="1:7" outlineLevel="1" x14ac:dyDescent="0.3">
      <c r="A16" s="138" t="s">
        <v>459</v>
      </c>
      <c r="B16" s="155" t="s">
        <v>460</v>
      </c>
      <c r="C16" s="197"/>
      <c r="F16" s="196">
        <f t="shared" ref="F16:F26" si="0">IF($C$15=0,"",IF(C16="[for completion]","",C16/$C$15))</f>
        <v>0</v>
      </c>
    </row>
    <row r="17" spans="1:7" outlineLevel="1" x14ac:dyDescent="0.3">
      <c r="A17" s="138" t="s">
        <v>461</v>
      </c>
      <c r="B17" s="155" t="s">
        <v>1003</v>
      </c>
      <c r="C17" s="197"/>
      <c r="F17" s="196">
        <f t="shared" si="0"/>
        <v>0</v>
      </c>
    </row>
    <row r="18" spans="1:7" outlineLevel="1" x14ac:dyDescent="0.3">
      <c r="A18" s="138" t="s">
        <v>462</v>
      </c>
      <c r="B18" s="155" t="s">
        <v>145</v>
      </c>
      <c r="C18" s="197"/>
      <c r="F18" s="196">
        <f t="shared" si="0"/>
        <v>0</v>
      </c>
    </row>
    <row r="19" spans="1:7" outlineLevel="1" x14ac:dyDescent="0.3">
      <c r="A19" s="138" t="s">
        <v>463</v>
      </c>
      <c r="B19" s="155" t="s">
        <v>145</v>
      </c>
      <c r="C19" s="197"/>
      <c r="F19" s="196">
        <f t="shared" si="0"/>
        <v>0</v>
      </c>
    </row>
    <row r="20" spans="1:7" outlineLevel="1" x14ac:dyDescent="0.3">
      <c r="A20" s="138" t="s">
        <v>464</v>
      </c>
      <c r="B20" s="155" t="s">
        <v>145</v>
      </c>
      <c r="C20" s="197"/>
      <c r="F20" s="196">
        <f t="shared" si="0"/>
        <v>0</v>
      </c>
    </row>
    <row r="21" spans="1:7" outlineLevel="1" x14ac:dyDescent="0.3">
      <c r="A21" s="138" t="s">
        <v>465</v>
      </c>
      <c r="B21" s="155" t="s">
        <v>145</v>
      </c>
      <c r="C21" s="197"/>
      <c r="F21" s="196">
        <f t="shared" si="0"/>
        <v>0</v>
      </c>
    </row>
    <row r="22" spans="1:7" outlineLevel="1" x14ac:dyDescent="0.3">
      <c r="A22" s="138" t="s">
        <v>466</v>
      </c>
      <c r="B22" s="155" t="s">
        <v>145</v>
      </c>
      <c r="C22" s="197"/>
      <c r="F22" s="196">
        <f t="shared" si="0"/>
        <v>0</v>
      </c>
    </row>
    <row r="23" spans="1:7" outlineLevel="1" x14ac:dyDescent="0.3">
      <c r="A23" s="138" t="s">
        <v>467</v>
      </c>
      <c r="B23" s="155" t="s">
        <v>145</v>
      </c>
      <c r="C23" s="197"/>
      <c r="F23" s="196">
        <f t="shared" si="0"/>
        <v>0</v>
      </c>
    </row>
    <row r="24" spans="1:7" outlineLevel="1" x14ac:dyDescent="0.3">
      <c r="A24" s="138" t="s">
        <v>468</v>
      </c>
      <c r="B24" s="155" t="s">
        <v>145</v>
      </c>
      <c r="C24" s="197"/>
      <c r="F24" s="196">
        <f t="shared" si="0"/>
        <v>0</v>
      </c>
    </row>
    <row r="25" spans="1:7" outlineLevel="1" x14ac:dyDescent="0.3">
      <c r="A25" s="138" t="s">
        <v>469</v>
      </c>
      <c r="B25" s="155" t="s">
        <v>145</v>
      </c>
      <c r="C25" s="197"/>
      <c r="F25" s="196">
        <f t="shared" si="0"/>
        <v>0</v>
      </c>
    </row>
    <row r="26" spans="1:7" outlineLevel="1" x14ac:dyDescent="0.3">
      <c r="A26" s="138" t="s">
        <v>470</v>
      </c>
      <c r="B26" s="155" t="s">
        <v>145</v>
      </c>
      <c r="C26" s="198"/>
      <c r="D26" s="135"/>
      <c r="E26" s="135"/>
      <c r="F26" s="196">
        <f t="shared" si="0"/>
        <v>0</v>
      </c>
    </row>
    <row r="27" spans="1:7" ht="15" customHeight="1" x14ac:dyDescent="0.3">
      <c r="A27" s="149"/>
      <c r="B27" s="150" t="s">
        <v>471</v>
      </c>
      <c r="C27" s="149" t="s">
        <v>472</v>
      </c>
      <c r="D27" s="149" t="s">
        <v>473</v>
      </c>
      <c r="E27" s="156"/>
      <c r="F27" s="149" t="s">
        <v>474</v>
      </c>
      <c r="G27" s="151"/>
    </row>
    <row r="28" spans="1:7" x14ac:dyDescent="0.3">
      <c r="A28" s="138" t="s">
        <v>475</v>
      </c>
      <c r="B28" s="138" t="s">
        <v>476</v>
      </c>
      <c r="C28" s="295">
        <v>163138</v>
      </c>
      <c r="D28" s="138">
        <v>0</v>
      </c>
      <c r="F28" s="138">
        <f>IF(AND(C28="[For completion]",D28="[For completion]"),"[For completion]",SUM(C28:D28))</f>
        <v>163138</v>
      </c>
    </row>
    <row r="29" spans="1:7" outlineLevel="1" x14ac:dyDescent="0.3">
      <c r="A29" s="138" t="s">
        <v>477</v>
      </c>
      <c r="B29" s="157" t="s">
        <v>478</v>
      </c>
    </row>
    <row r="30" spans="1:7" outlineLevel="1" x14ac:dyDescent="0.3">
      <c r="A30" s="138" t="s">
        <v>479</v>
      </c>
      <c r="B30" s="157" t="s">
        <v>480</v>
      </c>
    </row>
    <row r="31" spans="1:7" outlineLevel="1" x14ac:dyDescent="0.3">
      <c r="A31" s="138" t="s">
        <v>481</v>
      </c>
      <c r="B31" s="157"/>
    </row>
    <row r="32" spans="1:7" outlineLevel="1" x14ac:dyDescent="0.3">
      <c r="A32" s="138" t="s">
        <v>482</v>
      </c>
      <c r="B32" s="157"/>
    </row>
    <row r="33" spans="1:7" outlineLevel="1" x14ac:dyDescent="0.3">
      <c r="A33" s="138" t="s">
        <v>1195</v>
      </c>
      <c r="B33" s="157"/>
    </row>
    <row r="34" spans="1:7" outlineLevel="1" x14ac:dyDescent="0.3">
      <c r="A34" s="138" t="s">
        <v>1196</v>
      </c>
      <c r="B34" s="157"/>
    </row>
    <row r="35" spans="1:7" ht="15" customHeight="1" x14ac:dyDescent="0.3">
      <c r="A35" s="149"/>
      <c r="B35" s="150" t="s">
        <v>483</v>
      </c>
      <c r="C35" s="149" t="s">
        <v>484</v>
      </c>
      <c r="D35" s="149" t="s">
        <v>485</v>
      </c>
      <c r="E35" s="156"/>
      <c r="F35" s="151" t="s">
        <v>452</v>
      </c>
      <c r="G35" s="151"/>
    </row>
    <row r="36" spans="1:7" x14ac:dyDescent="0.3">
      <c r="A36" s="138" t="s">
        <v>486</v>
      </c>
      <c r="B36" s="138" t="s">
        <v>487</v>
      </c>
      <c r="C36" s="260">
        <v>1.9629693566051197E-3</v>
      </c>
      <c r="D36" s="260">
        <v>0</v>
      </c>
      <c r="E36" s="199"/>
      <c r="F36" s="172" t="s">
        <v>81</v>
      </c>
    </row>
    <row r="37" spans="1:7" outlineLevel="1" x14ac:dyDescent="0.3">
      <c r="A37" s="138" t="s">
        <v>488</v>
      </c>
      <c r="C37" s="172"/>
      <c r="D37" s="172"/>
      <c r="E37" s="199"/>
      <c r="F37" s="172"/>
    </row>
    <row r="38" spans="1:7" outlineLevel="1" x14ac:dyDescent="0.3">
      <c r="A38" s="138" t="s">
        <v>489</v>
      </c>
      <c r="C38" s="172"/>
      <c r="D38" s="172"/>
      <c r="E38" s="199"/>
      <c r="F38" s="172"/>
    </row>
    <row r="39" spans="1:7" outlineLevel="1" x14ac:dyDescent="0.3">
      <c r="A39" s="138" t="s">
        <v>490</v>
      </c>
      <c r="C39" s="172"/>
      <c r="D39" s="172"/>
      <c r="E39" s="199"/>
      <c r="F39" s="172"/>
    </row>
    <row r="40" spans="1:7" outlineLevel="1" x14ac:dyDescent="0.3">
      <c r="A40" s="138" t="s">
        <v>491</v>
      </c>
      <c r="C40" s="172"/>
      <c r="D40" s="172"/>
      <c r="E40" s="199"/>
      <c r="F40" s="172"/>
    </row>
    <row r="41" spans="1:7" outlineLevel="1" x14ac:dyDescent="0.3">
      <c r="A41" s="138" t="s">
        <v>492</v>
      </c>
      <c r="C41" s="172"/>
      <c r="D41" s="172"/>
      <c r="E41" s="199"/>
      <c r="F41" s="172"/>
    </row>
    <row r="42" spans="1:7" outlineLevel="1" x14ac:dyDescent="0.3">
      <c r="A42" s="138" t="s">
        <v>493</v>
      </c>
      <c r="C42" s="172"/>
      <c r="D42" s="172"/>
      <c r="E42" s="199"/>
      <c r="F42" s="172"/>
    </row>
    <row r="43" spans="1:7" ht="15" customHeight="1" x14ac:dyDescent="0.3">
      <c r="A43" s="149"/>
      <c r="B43" s="150" t="s">
        <v>494</v>
      </c>
      <c r="C43" s="149" t="s">
        <v>484</v>
      </c>
      <c r="D43" s="149" t="s">
        <v>485</v>
      </c>
      <c r="E43" s="156"/>
      <c r="F43" s="151" t="s">
        <v>452</v>
      </c>
      <c r="G43" s="151"/>
    </row>
    <row r="44" spans="1:7" x14ac:dyDescent="0.3">
      <c r="A44" s="138" t="s">
        <v>495</v>
      </c>
      <c r="B44" s="158" t="s">
        <v>496</v>
      </c>
      <c r="C44" s="171">
        <f>SUM(C45:C71)</f>
        <v>1</v>
      </c>
      <c r="D44" s="171">
        <f>SUM(D45:D71)</f>
        <v>0</v>
      </c>
      <c r="E44" s="172"/>
      <c r="F44" s="171">
        <f>SUM(F45:F71)</f>
        <v>1</v>
      </c>
      <c r="G44" s="138"/>
    </row>
    <row r="45" spans="1:7" x14ac:dyDescent="0.3">
      <c r="A45" s="138" t="s">
        <v>497</v>
      </c>
      <c r="B45" s="138" t="s">
        <v>498</v>
      </c>
      <c r="C45" s="172">
        <v>0</v>
      </c>
      <c r="D45" s="172">
        <v>0</v>
      </c>
      <c r="E45" s="172"/>
      <c r="F45" s="172">
        <v>0</v>
      </c>
      <c r="G45" s="138"/>
    </row>
    <row r="46" spans="1:7" x14ac:dyDescent="0.3">
      <c r="A46" s="138" t="s">
        <v>499</v>
      </c>
      <c r="B46" s="138" t="s">
        <v>500</v>
      </c>
      <c r="C46" s="172">
        <v>0</v>
      </c>
      <c r="D46" s="172">
        <v>0</v>
      </c>
      <c r="E46" s="172"/>
      <c r="F46" s="172">
        <v>0</v>
      </c>
      <c r="G46" s="138"/>
    </row>
    <row r="47" spans="1:7" x14ac:dyDescent="0.3">
      <c r="A47" s="138" t="s">
        <v>501</v>
      </c>
      <c r="B47" s="138" t="s">
        <v>502</v>
      </c>
      <c r="C47" s="172">
        <v>0</v>
      </c>
      <c r="D47" s="172">
        <v>0</v>
      </c>
      <c r="E47" s="172"/>
      <c r="F47" s="172">
        <v>0</v>
      </c>
      <c r="G47" s="138"/>
    </row>
    <row r="48" spans="1:7" x14ac:dyDescent="0.3">
      <c r="A48" s="138" t="s">
        <v>503</v>
      </c>
      <c r="B48" s="138" t="s">
        <v>504</v>
      </c>
      <c r="C48" s="172">
        <v>0</v>
      </c>
      <c r="D48" s="172">
        <v>0</v>
      </c>
      <c r="E48" s="172"/>
      <c r="F48" s="172">
        <v>0</v>
      </c>
      <c r="G48" s="138"/>
    </row>
    <row r="49" spans="1:7" x14ac:dyDescent="0.3">
      <c r="A49" s="138" t="s">
        <v>505</v>
      </c>
      <c r="B49" s="138" t="s">
        <v>506</v>
      </c>
      <c r="C49" s="172">
        <v>0</v>
      </c>
      <c r="D49" s="172">
        <v>0</v>
      </c>
      <c r="E49" s="172"/>
      <c r="F49" s="172">
        <v>0</v>
      </c>
      <c r="G49" s="138"/>
    </row>
    <row r="50" spans="1:7" x14ac:dyDescent="0.3">
      <c r="A50" s="138" t="s">
        <v>507</v>
      </c>
      <c r="B50" s="138" t="s">
        <v>1406</v>
      </c>
      <c r="C50" s="172">
        <v>0</v>
      </c>
      <c r="D50" s="172">
        <v>0</v>
      </c>
      <c r="E50" s="172"/>
      <c r="F50" s="172">
        <v>0</v>
      </c>
      <c r="G50" s="138"/>
    </row>
    <row r="51" spans="1:7" x14ac:dyDescent="0.3">
      <c r="A51" s="138" t="s">
        <v>508</v>
      </c>
      <c r="B51" s="138" t="s">
        <v>509</v>
      </c>
      <c r="C51" s="172">
        <v>0</v>
      </c>
      <c r="D51" s="172">
        <v>0</v>
      </c>
      <c r="E51" s="172"/>
      <c r="F51" s="172">
        <v>0</v>
      </c>
      <c r="G51" s="138"/>
    </row>
    <row r="52" spans="1:7" x14ac:dyDescent="0.3">
      <c r="A52" s="138" t="s">
        <v>510</v>
      </c>
      <c r="B52" s="138" t="s">
        <v>511</v>
      </c>
      <c r="C52" s="172">
        <v>0</v>
      </c>
      <c r="D52" s="172">
        <v>0</v>
      </c>
      <c r="E52" s="172"/>
      <c r="F52" s="172">
        <v>0</v>
      </c>
      <c r="G52" s="138"/>
    </row>
    <row r="53" spans="1:7" x14ac:dyDescent="0.3">
      <c r="A53" s="138" t="s">
        <v>512</v>
      </c>
      <c r="B53" s="138" t="s">
        <v>513</v>
      </c>
      <c r="C53" s="172">
        <v>0</v>
      </c>
      <c r="D53" s="172">
        <v>0</v>
      </c>
      <c r="E53" s="172"/>
      <c r="F53" s="172">
        <v>0</v>
      </c>
      <c r="G53" s="138"/>
    </row>
    <row r="54" spans="1:7" x14ac:dyDescent="0.3">
      <c r="A54" s="138" t="s">
        <v>514</v>
      </c>
      <c r="B54" s="138" t="s">
        <v>515</v>
      </c>
      <c r="C54" s="172">
        <v>0</v>
      </c>
      <c r="D54" s="172">
        <v>0</v>
      </c>
      <c r="E54" s="172"/>
      <c r="F54" s="172">
        <v>0</v>
      </c>
      <c r="G54" s="138"/>
    </row>
    <row r="55" spans="1:7" x14ac:dyDescent="0.3">
      <c r="A55" s="138" t="s">
        <v>516</v>
      </c>
      <c r="B55" s="138" t="s">
        <v>517</v>
      </c>
      <c r="C55" s="172">
        <v>0</v>
      </c>
      <c r="D55" s="172">
        <v>0</v>
      </c>
      <c r="E55" s="172"/>
      <c r="F55" s="172">
        <v>0</v>
      </c>
      <c r="G55" s="138"/>
    </row>
    <row r="56" spans="1:7" x14ac:dyDescent="0.3">
      <c r="A56" s="138" t="s">
        <v>518</v>
      </c>
      <c r="B56" s="138" t="s">
        <v>519</v>
      </c>
      <c r="C56" s="172">
        <v>0</v>
      </c>
      <c r="D56" s="172">
        <v>0</v>
      </c>
      <c r="E56" s="172"/>
      <c r="F56" s="172">
        <v>0</v>
      </c>
      <c r="G56" s="138"/>
    </row>
    <row r="57" spans="1:7" x14ac:dyDescent="0.3">
      <c r="A57" s="138" t="s">
        <v>520</v>
      </c>
      <c r="B57" s="138" t="s">
        <v>521</v>
      </c>
      <c r="C57" s="172">
        <v>0</v>
      </c>
      <c r="D57" s="172">
        <v>0</v>
      </c>
      <c r="E57" s="172"/>
      <c r="F57" s="172">
        <v>0</v>
      </c>
      <c r="G57" s="138"/>
    </row>
    <row r="58" spans="1:7" x14ac:dyDescent="0.3">
      <c r="A58" s="138" t="s">
        <v>522</v>
      </c>
      <c r="B58" s="138" t="s">
        <v>523</v>
      </c>
      <c r="C58" s="172">
        <v>0</v>
      </c>
      <c r="D58" s="172">
        <v>0</v>
      </c>
      <c r="E58" s="172"/>
      <c r="F58" s="172">
        <v>0</v>
      </c>
      <c r="G58" s="138"/>
    </row>
    <row r="59" spans="1:7" x14ac:dyDescent="0.3">
      <c r="A59" s="138" t="s">
        <v>524</v>
      </c>
      <c r="B59" s="138" t="s">
        <v>525</v>
      </c>
      <c r="C59" s="172">
        <v>0</v>
      </c>
      <c r="D59" s="172">
        <v>0</v>
      </c>
      <c r="E59" s="172"/>
      <c r="F59" s="172">
        <v>0</v>
      </c>
      <c r="G59" s="138"/>
    </row>
    <row r="60" spans="1:7" x14ac:dyDescent="0.3">
      <c r="A60" s="138" t="s">
        <v>526</v>
      </c>
      <c r="B60" s="138" t="s">
        <v>3</v>
      </c>
      <c r="C60" s="172">
        <v>0</v>
      </c>
      <c r="D60" s="172">
        <v>0</v>
      </c>
      <c r="E60" s="172"/>
      <c r="F60" s="172">
        <v>0</v>
      </c>
      <c r="G60" s="138"/>
    </row>
    <row r="61" spans="1:7" x14ac:dyDescent="0.3">
      <c r="A61" s="138" t="s">
        <v>527</v>
      </c>
      <c r="B61" s="138" t="s">
        <v>528</v>
      </c>
      <c r="C61" s="172">
        <v>0</v>
      </c>
      <c r="D61" s="172">
        <v>0</v>
      </c>
      <c r="E61" s="172"/>
      <c r="F61" s="172">
        <v>0</v>
      </c>
      <c r="G61" s="138"/>
    </row>
    <row r="62" spans="1:7" x14ac:dyDescent="0.3">
      <c r="A62" s="138" t="s">
        <v>529</v>
      </c>
      <c r="B62" s="138" t="s">
        <v>530</v>
      </c>
      <c r="C62" s="172">
        <v>0</v>
      </c>
      <c r="D62" s="172">
        <v>0</v>
      </c>
      <c r="E62" s="172"/>
      <c r="F62" s="172">
        <v>0</v>
      </c>
      <c r="G62" s="138"/>
    </row>
    <row r="63" spans="1:7" x14ac:dyDescent="0.3">
      <c r="A63" s="138" t="s">
        <v>531</v>
      </c>
      <c r="B63" s="138" t="s">
        <v>532</v>
      </c>
      <c r="C63" s="172">
        <v>0</v>
      </c>
      <c r="D63" s="172">
        <v>0</v>
      </c>
      <c r="E63" s="172"/>
      <c r="F63" s="172">
        <v>0</v>
      </c>
      <c r="G63" s="138"/>
    </row>
    <row r="64" spans="1:7" x14ac:dyDescent="0.3">
      <c r="A64" s="138" t="s">
        <v>533</v>
      </c>
      <c r="B64" s="138" t="s">
        <v>534</v>
      </c>
      <c r="C64" s="172">
        <v>0</v>
      </c>
      <c r="D64" s="172">
        <v>0</v>
      </c>
      <c r="E64" s="172"/>
      <c r="F64" s="172">
        <v>0</v>
      </c>
      <c r="G64" s="138"/>
    </row>
    <row r="65" spans="1:7" x14ac:dyDescent="0.3">
      <c r="A65" s="138" t="s">
        <v>535</v>
      </c>
      <c r="B65" s="138" t="s">
        <v>536</v>
      </c>
      <c r="C65" s="172">
        <v>0</v>
      </c>
      <c r="D65" s="172">
        <v>0</v>
      </c>
      <c r="E65" s="172"/>
      <c r="F65" s="172">
        <v>0</v>
      </c>
      <c r="G65" s="138"/>
    </row>
    <row r="66" spans="1:7" x14ac:dyDescent="0.3">
      <c r="A66" s="138" t="s">
        <v>537</v>
      </c>
      <c r="B66" s="138" t="s">
        <v>538</v>
      </c>
      <c r="C66" s="172">
        <v>1</v>
      </c>
      <c r="D66" s="172">
        <v>0</v>
      </c>
      <c r="E66" s="172"/>
      <c r="F66" s="172">
        <f>+SUM(C66:D66)</f>
        <v>1</v>
      </c>
      <c r="G66" s="138"/>
    </row>
    <row r="67" spans="1:7" x14ac:dyDescent="0.3">
      <c r="A67" s="138" t="s">
        <v>539</v>
      </c>
      <c r="B67" s="138" t="s">
        <v>540</v>
      </c>
      <c r="C67" s="172">
        <v>0</v>
      </c>
      <c r="D67" s="172">
        <v>0</v>
      </c>
      <c r="E67" s="172"/>
      <c r="F67" s="172">
        <v>0</v>
      </c>
      <c r="G67" s="138"/>
    </row>
    <row r="68" spans="1:7" x14ac:dyDescent="0.3">
      <c r="A68" s="138" t="s">
        <v>541</v>
      </c>
      <c r="B68" s="138" t="s">
        <v>542</v>
      </c>
      <c r="C68" s="172">
        <v>0</v>
      </c>
      <c r="D68" s="172">
        <v>0</v>
      </c>
      <c r="E68" s="172"/>
      <c r="F68" s="172">
        <v>0</v>
      </c>
      <c r="G68" s="138"/>
    </row>
    <row r="69" spans="1:7" x14ac:dyDescent="0.3">
      <c r="A69" s="223" t="s">
        <v>543</v>
      </c>
      <c r="B69" s="138" t="s">
        <v>544</v>
      </c>
      <c r="C69" s="172">
        <v>0</v>
      </c>
      <c r="D69" s="172">
        <v>0</v>
      </c>
      <c r="E69" s="172"/>
      <c r="F69" s="172">
        <v>0</v>
      </c>
      <c r="G69" s="138"/>
    </row>
    <row r="70" spans="1:7" x14ac:dyDescent="0.3">
      <c r="A70" s="223" t="s">
        <v>545</v>
      </c>
      <c r="B70" s="138" t="s">
        <v>546</v>
      </c>
      <c r="C70" s="172">
        <v>0</v>
      </c>
      <c r="D70" s="172">
        <v>0</v>
      </c>
      <c r="E70" s="172"/>
      <c r="F70" s="172">
        <v>0</v>
      </c>
      <c r="G70" s="138"/>
    </row>
    <row r="71" spans="1:7" x14ac:dyDescent="0.3">
      <c r="A71" s="223" t="s">
        <v>547</v>
      </c>
      <c r="B71" s="138" t="s">
        <v>6</v>
      </c>
      <c r="C71" s="172">
        <v>0</v>
      </c>
      <c r="D71" s="172">
        <v>0</v>
      </c>
      <c r="E71" s="172"/>
      <c r="F71" s="172">
        <v>0</v>
      </c>
      <c r="G71" s="138"/>
    </row>
    <row r="72" spans="1:7" x14ac:dyDescent="0.3">
      <c r="A72" s="223" t="s">
        <v>548</v>
      </c>
      <c r="B72" s="158" t="s">
        <v>311</v>
      </c>
      <c r="C72" s="171">
        <f>SUM(C73:C75)</f>
        <v>0</v>
      </c>
      <c r="D72" s="171">
        <f>SUM(D73:D75)</f>
        <v>0</v>
      </c>
      <c r="E72" s="172"/>
      <c r="F72" s="171">
        <f>SUM(F73:F75)</f>
        <v>0</v>
      </c>
      <c r="G72" s="138"/>
    </row>
    <row r="73" spans="1:7" x14ac:dyDescent="0.3">
      <c r="A73" s="223" t="s">
        <v>550</v>
      </c>
      <c r="B73" s="138" t="s">
        <v>552</v>
      </c>
      <c r="C73" s="172">
        <v>0</v>
      </c>
      <c r="D73" s="172">
        <v>0</v>
      </c>
      <c r="E73" s="172"/>
      <c r="F73" s="172">
        <v>0</v>
      </c>
      <c r="G73" s="138"/>
    </row>
    <row r="74" spans="1:7" x14ac:dyDescent="0.3">
      <c r="A74" s="223" t="s">
        <v>551</v>
      </c>
      <c r="B74" s="138" t="s">
        <v>554</v>
      </c>
      <c r="C74" s="172">
        <v>0</v>
      </c>
      <c r="D74" s="172">
        <v>0</v>
      </c>
      <c r="E74" s="172"/>
      <c r="F74" s="172">
        <v>0</v>
      </c>
      <c r="G74" s="138"/>
    </row>
    <row r="75" spans="1:7" x14ac:dyDescent="0.3">
      <c r="A75" s="223" t="s">
        <v>553</v>
      </c>
      <c r="B75" s="138" t="s">
        <v>2</v>
      </c>
      <c r="C75" s="172">
        <v>0</v>
      </c>
      <c r="D75" s="172">
        <v>0</v>
      </c>
      <c r="E75" s="172"/>
      <c r="F75" s="172">
        <v>0</v>
      </c>
      <c r="G75" s="138"/>
    </row>
    <row r="76" spans="1:7" x14ac:dyDescent="0.3">
      <c r="A76" s="223" t="s">
        <v>1149</v>
      </c>
      <c r="B76" s="158" t="s">
        <v>141</v>
      </c>
      <c r="C76" s="171">
        <f>SUM(C77:C87)</f>
        <v>0</v>
      </c>
      <c r="D76" s="171">
        <f>SUM(D77:D87)</f>
        <v>0</v>
      </c>
      <c r="E76" s="172"/>
      <c r="F76" s="171">
        <f>SUM(F77:F87)</f>
        <v>0</v>
      </c>
      <c r="G76" s="138"/>
    </row>
    <row r="77" spans="1:7" x14ac:dyDescent="0.3">
      <c r="A77" s="223" t="s">
        <v>555</v>
      </c>
      <c r="B77" s="159" t="s">
        <v>313</v>
      </c>
      <c r="C77" s="172">
        <v>0</v>
      </c>
      <c r="D77" s="172">
        <v>0</v>
      </c>
      <c r="E77" s="172"/>
      <c r="F77" s="172">
        <v>0</v>
      </c>
      <c r="G77" s="138"/>
    </row>
    <row r="78" spans="1:7" s="222" customFormat="1" x14ac:dyDescent="0.3">
      <c r="A78" s="223" t="s">
        <v>556</v>
      </c>
      <c r="B78" s="223" t="s">
        <v>549</v>
      </c>
      <c r="C78" s="224">
        <v>0</v>
      </c>
      <c r="D78" s="224">
        <v>0</v>
      </c>
      <c r="E78" s="224"/>
      <c r="F78" s="224">
        <v>0</v>
      </c>
      <c r="G78" s="223"/>
    </row>
    <row r="79" spans="1:7" x14ac:dyDescent="0.3">
      <c r="A79" s="223" t="s">
        <v>557</v>
      </c>
      <c r="B79" s="159" t="s">
        <v>315</v>
      </c>
      <c r="C79" s="172">
        <v>0</v>
      </c>
      <c r="D79" s="172">
        <v>0</v>
      </c>
      <c r="E79" s="172"/>
      <c r="F79" s="172">
        <v>0</v>
      </c>
      <c r="G79" s="138"/>
    </row>
    <row r="80" spans="1:7" x14ac:dyDescent="0.3">
      <c r="A80" s="138" t="s">
        <v>558</v>
      </c>
      <c r="B80" s="159" t="s">
        <v>317</v>
      </c>
      <c r="C80" s="172">
        <v>0</v>
      </c>
      <c r="D80" s="172">
        <v>0</v>
      </c>
      <c r="E80" s="172"/>
      <c r="F80" s="172">
        <v>0</v>
      </c>
      <c r="G80" s="138"/>
    </row>
    <row r="81" spans="1:7" x14ac:dyDescent="0.3">
      <c r="A81" s="138" t="s">
        <v>559</v>
      </c>
      <c r="B81" s="159" t="s">
        <v>12</v>
      </c>
      <c r="C81" s="172">
        <v>0</v>
      </c>
      <c r="D81" s="172">
        <v>0</v>
      </c>
      <c r="E81" s="172"/>
      <c r="F81" s="172">
        <v>0</v>
      </c>
      <c r="G81" s="138"/>
    </row>
    <row r="82" spans="1:7" x14ac:dyDescent="0.3">
      <c r="A82" s="138" t="s">
        <v>560</v>
      </c>
      <c r="B82" s="159" t="s">
        <v>320</v>
      </c>
      <c r="C82" s="172">
        <v>0</v>
      </c>
      <c r="D82" s="172">
        <v>0</v>
      </c>
      <c r="E82" s="172"/>
      <c r="F82" s="172">
        <v>0</v>
      </c>
      <c r="G82" s="138"/>
    </row>
    <row r="83" spans="1:7" x14ac:dyDescent="0.3">
      <c r="A83" s="138" t="s">
        <v>561</v>
      </c>
      <c r="B83" s="159" t="s">
        <v>322</v>
      </c>
      <c r="C83" s="172">
        <v>0</v>
      </c>
      <c r="D83" s="172">
        <v>0</v>
      </c>
      <c r="E83" s="172"/>
      <c r="F83" s="172">
        <v>0</v>
      </c>
      <c r="G83" s="138"/>
    </row>
    <row r="84" spans="1:7" x14ac:dyDescent="0.3">
      <c r="A84" s="138" t="s">
        <v>562</v>
      </c>
      <c r="B84" s="159" t="s">
        <v>324</v>
      </c>
      <c r="C84" s="172">
        <v>0</v>
      </c>
      <c r="D84" s="172">
        <v>0</v>
      </c>
      <c r="E84" s="172"/>
      <c r="F84" s="172">
        <v>0</v>
      </c>
      <c r="G84" s="138"/>
    </row>
    <row r="85" spans="1:7" x14ac:dyDescent="0.3">
      <c r="A85" s="138" t="s">
        <v>563</v>
      </c>
      <c r="B85" s="159" t="s">
        <v>326</v>
      </c>
      <c r="C85" s="172">
        <v>0</v>
      </c>
      <c r="D85" s="172">
        <v>0</v>
      </c>
      <c r="E85" s="172"/>
      <c r="F85" s="172">
        <v>0</v>
      </c>
      <c r="G85" s="138"/>
    </row>
    <row r="86" spans="1:7" x14ac:dyDescent="0.3">
      <c r="A86" s="138" t="s">
        <v>564</v>
      </c>
      <c r="B86" s="159" t="s">
        <v>328</v>
      </c>
      <c r="C86" s="172">
        <v>0</v>
      </c>
      <c r="D86" s="172">
        <v>0</v>
      </c>
      <c r="E86" s="172"/>
      <c r="F86" s="172">
        <v>0</v>
      </c>
      <c r="G86" s="138"/>
    </row>
    <row r="87" spans="1:7" x14ac:dyDescent="0.3">
      <c r="A87" s="138" t="s">
        <v>565</v>
      </c>
      <c r="B87" s="159" t="s">
        <v>141</v>
      </c>
      <c r="C87" s="172">
        <v>0</v>
      </c>
      <c r="D87" s="172">
        <v>0</v>
      </c>
      <c r="E87" s="172"/>
      <c r="F87" s="172">
        <v>0</v>
      </c>
      <c r="G87" s="138"/>
    </row>
    <row r="88" spans="1:7" outlineLevel="1" x14ac:dyDescent="0.3">
      <c r="A88" s="138" t="s">
        <v>566</v>
      </c>
      <c r="B88" s="155" t="s">
        <v>145</v>
      </c>
      <c r="C88" s="172"/>
      <c r="D88" s="172"/>
      <c r="E88" s="172"/>
      <c r="F88" s="172"/>
      <c r="G88" s="138"/>
    </row>
    <row r="89" spans="1:7" outlineLevel="1" x14ac:dyDescent="0.3">
      <c r="A89" s="138" t="s">
        <v>567</v>
      </c>
      <c r="B89" s="155" t="s">
        <v>145</v>
      </c>
      <c r="C89" s="172"/>
      <c r="D89" s="172"/>
      <c r="E89" s="172"/>
      <c r="F89" s="172"/>
      <c r="G89" s="138"/>
    </row>
    <row r="90" spans="1:7" outlineLevel="1" x14ac:dyDescent="0.3">
      <c r="A90" s="138" t="s">
        <v>568</v>
      </c>
      <c r="B90" s="155" t="s">
        <v>145</v>
      </c>
      <c r="C90" s="172"/>
      <c r="D90" s="172"/>
      <c r="E90" s="172"/>
      <c r="F90" s="172"/>
      <c r="G90" s="138"/>
    </row>
    <row r="91" spans="1:7" outlineLevel="1" x14ac:dyDescent="0.3">
      <c r="A91" s="138" t="s">
        <v>569</v>
      </c>
      <c r="B91" s="155" t="s">
        <v>145</v>
      </c>
      <c r="C91" s="172"/>
      <c r="D91" s="172"/>
      <c r="E91" s="172"/>
      <c r="F91" s="172"/>
      <c r="G91" s="138"/>
    </row>
    <row r="92" spans="1:7" outlineLevel="1" x14ac:dyDescent="0.3">
      <c r="A92" s="138" t="s">
        <v>570</v>
      </c>
      <c r="B92" s="155" t="s">
        <v>145</v>
      </c>
      <c r="C92" s="172"/>
      <c r="D92" s="172"/>
      <c r="E92" s="172"/>
      <c r="F92" s="172"/>
      <c r="G92" s="138"/>
    </row>
    <row r="93" spans="1:7" outlineLevel="1" x14ac:dyDescent="0.3">
      <c r="A93" s="138" t="s">
        <v>571</v>
      </c>
      <c r="B93" s="155" t="s">
        <v>145</v>
      </c>
      <c r="C93" s="172"/>
      <c r="D93" s="172"/>
      <c r="E93" s="172"/>
      <c r="F93" s="172"/>
      <c r="G93" s="138"/>
    </row>
    <row r="94" spans="1:7" outlineLevel="1" x14ac:dyDescent="0.3">
      <c r="A94" s="138" t="s">
        <v>572</v>
      </c>
      <c r="B94" s="155" t="s">
        <v>145</v>
      </c>
      <c r="C94" s="172"/>
      <c r="D94" s="172"/>
      <c r="E94" s="172"/>
      <c r="F94" s="172"/>
      <c r="G94" s="138"/>
    </row>
    <row r="95" spans="1:7" outlineLevel="1" x14ac:dyDescent="0.3">
      <c r="A95" s="138" t="s">
        <v>573</v>
      </c>
      <c r="B95" s="155" t="s">
        <v>145</v>
      </c>
      <c r="C95" s="172"/>
      <c r="D95" s="172"/>
      <c r="E95" s="172"/>
      <c r="F95" s="172"/>
      <c r="G95" s="138"/>
    </row>
    <row r="96" spans="1:7" outlineLevel="1" x14ac:dyDescent="0.3">
      <c r="A96" s="138" t="s">
        <v>574</v>
      </c>
      <c r="B96" s="155" t="s">
        <v>145</v>
      </c>
      <c r="C96" s="172"/>
      <c r="D96" s="172"/>
      <c r="E96" s="172"/>
      <c r="F96" s="172"/>
      <c r="G96" s="138"/>
    </row>
    <row r="97" spans="1:7" outlineLevel="1" x14ac:dyDescent="0.3">
      <c r="A97" s="138" t="s">
        <v>575</v>
      </c>
      <c r="B97" s="155" t="s">
        <v>145</v>
      </c>
      <c r="C97" s="172"/>
      <c r="D97" s="172"/>
      <c r="E97" s="172"/>
      <c r="F97" s="172"/>
      <c r="G97" s="138"/>
    </row>
    <row r="98" spans="1:7" ht="15" customHeight="1" x14ac:dyDescent="0.3">
      <c r="A98" s="149"/>
      <c r="B98" s="182" t="s">
        <v>1160</v>
      </c>
      <c r="C98" s="149" t="s">
        <v>484</v>
      </c>
      <c r="D98" s="149" t="s">
        <v>485</v>
      </c>
      <c r="E98" s="156"/>
      <c r="F98" s="151" t="s">
        <v>452</v>
      </c>
      <c r="G98" s="151"/>
    </row>
    <row r="99" spans="1:7" x14ac:dyDescent="0.3">
      <c r="A99" s="138" t="s">
        <v>576</v>
      </c>
      <c r="B99" s="239" t="s">
        <v>1741</v>
      </c>
      <c r="C99" s="260">
        <v>0.31279760907154053</v>
      </c>
      <c r="D99" s="260">
        <v>0</v>
      </c>
      <c r="E99" s="172"/>
      <c r="F99" s="172">
        <f>+SUM(C99:D99)</f>
        <v>0.31279760907154053</v>
      </c>
      <c r="G99" s="138"/>
    </row>
    <row r="100" spans="1:7" x14ac:dyDescent="0.3">
      <c r="A100" s="138" t="s">
        <v>578</v>
      </c>
      <c r="B100" s="239" t="s">
        <v>1742</v>
      </c>
      <c r="C100" s="260">
        <v>0.17079005018991614</v>
      </c>
      <c r="D100" s="260">
        <v>0</v>
      </c>
      <c r="E100" s="172"/>
      <c r="F100" s="260">
        <f t="shared" ref="F100:F105" si="1">+SUM(C100:D100)</f>
        <v>0.17079005018991614</v>
      </c>
      <c r="G100" s="138"/>
    </row>
    <row r="101" spans="1:7" x14ac:dyDescent="0.3">
      <c r="A101" s="138" t="s">
        <v>579</v>
      </c>
      <c r="B101" s="239" t="s">
        <v>1743</v>
      </c>
      <c r="C101" s="260">
        <v>0.36975311430490065</v>
      </c>
      <c r="D101" s="260">
        <v>0</v>
      </c>
      <c r="E101" s="172"/>
      <c r="F101" s="260">
        <f t="shared" si="1"/>
        <v>0.36975311430490065</v>
      </c>
      <c r="G101" s="138"/>
    </row>
    <row r="102" spans="1:7" x14ac:dyDescent="0.3">
      <c r="A102" s="138" t="s">
        <v>580</v>
      </c>
      <c r="B102" s="239" t="s">
        <v>1744</v>
      </c>
      <c r="C102" s="260">
        <v>4.5496896615187105E-2</v>
      </c>
      <c r="D102" s="260">
        <v>0</v>
      </c>
      <c r="E102" s="172"/>
      <c r="F102" s="260">
        <f t="shared" si="1"/>
        <v>4.5496896615187105E-2</v>
      </c>
      <c r="G102" s="138"/>
    </row>
    <row r="103" spans="1:7" x14ac:dyDescent="0.3">
      <c r="A103" s="138" t="s">
        <v>581</v>
      </c>
      <c r="B103" s="239" t="s">
        <v>1745</v>
      </c>
      <c r="C103" s="260">
        <v>6.3023816580341868E-2</v>
      </c>
      <c r="D103" s="260">
        <v>0</v>
      </c>
      <c r="E103" s="172"/>
      <c r="F103" s="260">
        <f t="shared" si="1"/>
        <v>6.3023816580341868E-2</v>
      </c>
      <c r="G103" s="138"/>
    </row>
    <row r="104" spans="1:7" x14ac:dyDescent="0.3">
      <c r="A104" s="138" t="s">
        <v>582</v>
      </c>
      <c r="B104" s="239" t="s">
        <v>1746</v>
      </c>
      <c r="C104" s="260">
        <v>2.483511104512777E-2</v>
      </c>
      <c r="D104" s="260">
        <v>0</v>
      </c>
      <c r="E104" s="172"/>
      <c r="F104" s="260">
        <f t="shared" si="1"/>
        <v>2.483511104512777E-2</v>
      </c>
      <c r="G104" s="138"/>
    </row>
    <row r="105" spans="1:7" x14ac:dyDescent="0.3">
      <c r="A105" s="138" t="s">
        <v>583</v>
      </c>
      <c r="B105" s="239" t="s">
        <v>1747</v>
      </c>
      <c r="C105" s="260">
        <v>1.3303402192995825E-2</v>
      </c>
      <c r="D105" s="260">
        <v>0</v>
      </c>
      <c r="E105" s="172"/>
      <c r="F105" s="260">
        <f t="shared" si="1"/>
        <v>1.3303402192995825E-2</v>
      </c>
      <c r="G105" s="138"/>
    </row>
    <row r="106" spans="1:7" x14ac:dyDescent="0.3">
      <c r="A106" s="138" t="s">
        <v>584</v>
      </c>
      <c r="B106" s="159" t="s">
        <v>577</v>
      </c>
      <c r="C106" s="172" t="s">
        <v>81</v>
      </c>
      <c r="D106" s="172" t="s">
        <v>81</v>
      </c>
      <c r="E106" s="172"/>
      <c r="F106" s="172" t="s">
        <v>81</v>
      </c>
      <c r="G106" s="138"/>
    </row>
    <row r="107" spans="1:7" x14ac:dyDescent="0.3">
      <c r="A107" s="138" t="s">
        <v>585</v>
      </c>
      <c r="B107" s="159" t="s">
        <v>577</v>
      </c>
      <c r="C107" s="172" t="s">
        <v>81</v>
      </c>
      <c r="D107" s="172" t="s">
        <v>81</v>
      </c>
      <c r="E107" s="172"/>
      <c r="F107" s="172" t="s">
        <v>81</v>
      </c>
      <c r="G107" s="138"/>
    </row>
    <row r="108" spans="1:7" x14ac:dyDescent="0.3">
      <c r="A108" s="138" t="s">
        <v>586</v>
      </c>
      <c r="B108" s="159" t="s">
        <v>577</v>
      </c>
      <c r="C108" s="172" t="s">
        <v>81</v>
      </c>
      <c r="D108" s="172" t="s">
        <v>81</v>
      </c>
      <c r="E108" s="172"/>
      <c r="F108" s="172" t="s">
        <v>81</v>
      </c>
      <c r="G108" s="138"/>
    </row>
    <row r="109" spans="1:7" x14ac:dyDescent="0.3">
      <c r="A109" s="138" t="s">
        <v>587</v>
      </c>
      <c r="B109" s="159" t="s">
        <v>577</v>
      </c>
      <c r="C109" s="172" t="s">
        <v>81</v>
      </c>
      <c r="D109" s="172" t="s">
        <v>81</v>
      </c>
      <c r="E109" s="172"/>
      <c r="F109" s="172" t="s">
        <v>81</v>
      </c>
      <c r="G109" s="138"/>
    </row>
    <row r="110" spans="1:7" x14ac:dyDescent="0.3">
      <c r="A110" s="138" t="s">
        <v>588</v>
      </c>
      <c r="B110" s="159" t="s">
        <v>577</v>
      </c>
      <c r="C110" s="172" t="s">
        <v>81</v>
      </c>
      <c r="D110" s="172" t="s">
        <v>81</v>
      </c>
      <c r="E110" s="172"/>
      <c r="F110" s="172" t="s">
        <v>81</v>
      </c>
      <c r="G110" s="138"/>
    </row>
    <row r="111" spans="1:7" x14ac:dyDescent="0.3">
      <c r="A111" s="138" t="s">
        <v>589</v>
      </c>
      <c r="B111" s="159" t="s">
        <v>577</v>
      </c>
      <c r="C111" s="172" t="s">
        <v>81</v>
      </c>
      <c r="D111" s="172" t="s">
        <v>81</v>
      </c>
      <c r="E111" s="172"/>
      <c r="F111" s="172" t="s">
        <v>81</v>
      </c>
      <c r="G111" s="138"/>
    </row>
    <row r="112" spans="1:7" x14ac:dyDescent="0.3">
      <c r="A112" s="138" t="s">
        <v>590</v>
      </c>
      <c r="B112" s="159" t="s">
        <v>577</v>
      </c>
      <c r="C112" s="172" t="s">
        <v>81</v>
      </c>
      <c r="D112" s="172" t="s">
        <v>81</v>
      </c>
      <c r="E112" s="172"/>
      <c r="F112" s="172" t="s">
        <v>81</v>
      </c>
      <c r="G112" s="138"/>
    </row>
    <row r="113" spans="1:7" x14ac:dyDescent="0.3">
      <c r="A113" s="138" t="s">
        <v>591</v>
      </c>
      <c r="B113" s="159" t="s">
        <v>577</v>
      </c>
      <c r="C113" s="172" t="s">
        <v>81</v>
      </c>
      <c r="D113" s="172" t="s">
        <v>81</v>
      </c>
      <c r="E113" s="172"/>
      <c r="F113" s="172" t="s">
        <v>81</v>
      </c>
      <c r="G113" s="138"/>
    </row>
    <row r="114" spans="1:7" x14ac:dyDescent="0.3">
      <c r="A114" s="138" t="s">
        <v>592</v>
      </c>
      <c r="B114" s="159" t="s">
        <v>577</v>
      </c>
      <c r="C114" s="172" t="s">
        <v>81</v>
      </c>
      <c r="D114" s="172" t="s">
        <v>81</v>
      </c>
      <c r="E114" s="172"/>
      <c r="F114" s="172" t="s">
        <v>81</v>
      </c>
      <c r="G114" s="138"/>
    </row>
    <row r="115" spans="1:7" x14ac:dyDescent="0.3">
      <c r="A115" s="138" t="s">
        <v>593</v>
      </c>
      <c r="B115" s="159" t="s">
        <v>577</v>
      </c>
      <c r="C115" s="172" t="s">
        <v>81</v>
      </c>
      <c r="D115" s="172" t="s">
        <v>81</v>
      </c>
      <c r="E115" s="172"/>
      <c r="F115" s="172" t="s">
        <v>81</v>
      </c>
      <c r="G115" s="138"/>
    </row>
    <row r="116" spans="1:7" x14ac:dyDescent="0.3">
      <c r="A116" s="138" t="s">
        <v>594</v>
      </c>
      <c r="B116" s="159" t="s">
        <v>577</v>
      </c>
      <c r="C116" s="172" t="s">
        <v>81</v>
      </c>
      <c r="D116" s="172" t="s">
        <v>81</v>
      </c>
      <c r="E116" s="172"/>
      <c r="F116" s="172" t="s">
        <v>81</v>
      </c>
      <c r="G116" s="138"/>
    </row>
    <row r="117" spans="1:7" x14ac:dyDescent="0.3">
      <c r="A117" s="138" t="s">
        <v>595</v>
      </c>
      <c r="B117" s="159" t="s">
        <v>577</v>
      </c>
      <c r="C117" s="172" t="s">
        <v>81</v>
      </c>
      <c r="D117" s="172" t="s">
        <v>81</v>
      </c>
      <c r="E117" s="172"/>
      <c r="F117" s="172" t="s">
        <v>81</v>
      </c>
      <c r="G117" s="138"/>
    </row>
    <row r="118" spans="1:7" x14ac:dyDescent="0.3">
      <c r="A118" s="138" t="s">
        <v>596</v>
      </c>
      <c r="B118" s="159" t="s">
        <v>577</v>
      </c>
      <c r="C118" s="172" t="s">
        <v>81</v>
      </c>
      <c r="D118" s="172" t="s">
        <v>81</v>
      </c>
      <c r="E118" s="172"/>
      <c r="F118" s="172" t="s">
        <v>81</v>
      </c>
      <c r="G118" s="138"/>
    </row>
    <row r="119" spans="1:7" x14ac:dyDescent="0.3">
      <c r="A119" s="138" t="s">
        <v>597</v>
      </c>
      <c r="B119" s="159" t="s">
        <v>577</v>
      </c>
      <c r="C119" s="172" t="s">
        <v>81</v>
      </c>
      <c r="D119" s="172" t="s">
        <v>81</v>
      </c>
      <c r="E119" s="172"/>
      <c r="F119" s="172" t="s">
        <v>81</v>
      </c>
      <c r="G119" s="138"/>
    </row>
    <row r="120" spans="1:7" x14ac:dyDescent="0.3">
      <c r="A120" s="138" t="s">
        <v>598</v>
      </c>
      <c r="B120" s="159" t="s">
        <v>577</v>
      </c>
      <c r="C120" s="172" t="s">
        <v>81</v>
      </c>
      <c r="D120" s="172" t="s">
        <v>81</v>
      </c>
      <c r="E120" s="172"/>
      <c r="F120" s="172" t="s">
        <v>81</v>
      </c>
      <c r="G120" s="138"/>
    </row>
    <row r="121" spans="1:7" x14ac:dyDescent="0.3">
      <c r="A121" s="138" t="s">
        <v>599</v>
      </c>
      <c r="B121" s="159" t="s">
        <v>577</v>
      </c>
      <c r="C121" s="172" t="s">
        <v>81</v>
      </c>
      <c r="D121" s="172" t="s">
        <v>81</v>
      </c>
      <c r="E121" s="172"/>
      <c r="F121" s="172" t="s">
        <v>81</v>
      </c>
      <c r="G121" s="138"/>
    </row>
    <row r="122" spans="1:7" x14ac:dyDescent="0.3">
      <c r="A122" s="138" t="s">
        <v>600</v>
      </c>
      <c r="B122" s="159" t="s">
        <v>577</v>
      </c>
      <c r="C122" s="172" t="s">
        <v>81</v>
      </c>
      <c r="D122" s="172" t="s">
        <v>81</v>
      </c>
      <c r="E122" s="172"/>
      <c r="F122" s="172" t="s">
        <v>81</v>
      </c>
      <c r="G122" s="138"/>
    </row>
    <row r="123" spans="1:7" x14ac:dyDescent="0.3">
      <c r="A123" s="138" t="s">
        <v>601</v>
      </c>
      <c r="B123" s="159" t="s">
        <v>577</v>
      </c>
      <c r="C123" s="172" t="s">
        <v>81</v>
      </c>
      <c r="D123" s="172" t="s">
        <v>81</v>
      </c>
      <c r="E123" s="172"/>
      <c r="F123" s="172" t="s">
        <v>81</v>
      </c>
      <c r="G123" s="138"/>
    </row>
    <row r="124" spans="1:7" x14ac:dyDescent="0.3">
      <c r="A124" s="138" t="s">
        <v>602</v>
      </c>
      <c r="B124" s="159" t="s">
        <v>577</v>
      </c>
      <c r="C124" s="172" t="s">
        <v>81</v>
      </c>
      <c r="D124" s="172" t="s">
        <v>81</v>
      </c>
      <c r="E124" s="172"/>
      <c r="F124" s="172" t="s">
        <v>81</v>
      </c>
      <c r="G124" s="138"/>
    </row>
    <row r="125" spans="1:7" x14ac:dyDescent="0.3">
      <c r="A125" s="138" t="s">
        <v>603</v>
      </c>
      <c r="B125" s="159" t="s">
        <v>577</v>
      </c>
      <c r="C125" s="172" t="s">
        <v>81</v>
      </c>
      <c r="D125" s="172" t="s">
        <v>81</v>
      </c>
      <c r="E125" s="172"/>
      <c r="F125" s="172" t="s">
        <v>81</v>
      </c>
      <c r="G125" s="138"/>
    </row>
    <row r="126" spans="1:7" x14ac:dyDescent="0.3">
      <c r="A126" s="138" t="s">
        <v>604</v>
      </c>
      <c r="B126" s="159" t="s">
        <v>577</v>
      </c>
      <c r="C126" s="172" t="s">
        <v>81</v>
      </c>
      <c r="D126" s="172" t="s">
        <v>81</v>
      </c>
      <c r="E126" s="172"/>
      <c r="F126" s="172" t="s">
        <v>81</v>
      </c>
      <c r="G126" s="138"/>
    </row>
    <row r="127" spans="1:7" x14ac:dyDescent="0.3">
      <c r="A127" s="138" t="s">
        <v>605</v>
      </c>
      <c r="B127" s="159" t="s">
        <v>577</v>
      </c>
      <c r="C127" s="172" t="s">
        <v>81</v>
      </c>
      <c r="D127" s="172" t="s">
        <v>81</v>
      </c>
      <c r="E127" s="172"/>
      <c r="F127" s="172" t="s">
        <v>81</v>
      </c>
      <c r="G127" s="138"/>
    </row>
    <row r="128" spans="1:7" x14ac:dyDescent="0.3">
      <c r="A128" s="138" t="s">
        <v>606</v>
      </c>
      <c r="B128" s="159" t="s">
        <v>577</v>
      </c>
      <c r="C128" s="172" t="s">
        <v>81</v>
      </c>
      <c r="D128" s="172" t="s">
        <v>81</v>
      </c>
      <c r="E128" s="172"/>
      <c r="F128" s="172" t="s">
        <v>81</v>
      </c>
      <c r="G128" s="138"/>
    </row>
    <row r="129" spans="1:7" x14ac:dyDescent="0.3">
      <c r="A129" s="138" t="s">
        <v>607</v>
      </c>
      <c r="B129" s="159" t="s">
        <v>577</v>
      </c>
      <c r="C129" s="172" t="s">
        <v>81</v>
      </c>
      <c r="D129" s="172" t="s">
        <v>81</v>
      </c>
      <c r="E129" s="172"/>
      <c r="F129" s="172" t="s">
        <v>81</v>
      </c>
      <c r="G129" s="138"/>
    </row>
    <row r="130" spans="1:7" x14ac:dyDescent="0.3">
      <c r="A130" s="138" t="s">
        <v>1123</v>
      </c>
      <c r="B130" s="159" t="s">
        <v>577</v>
      </c>
      <c r="C130" s="172" t="s">
        <v>81</v>
      </c>
      <c r="D130" s="172" t="s">
        <v>81</v>
      </c>
      <c r="E130" s="172"/>
      <c r="F130" s="172" t="s">
        <v>81</v>
      </c>
      <c r="G130" s="138"/>
    </row>
    <row r="131" spans="1:7" x14ac:dyDescent="0.3">
      <c r="A131" s="138" t="s">
        <v>1124</v>
      </c>
      <c r="B131" s="159" t="s">
        <v>577</v>
      </c>
      <c r="C131" s="172" t="s">
        <v>81</v>
      </c>
      <c r="D131" s="172" t="s">
        <v>81</v>
      </c>
      <c r="E131" s="172"/>
      <c r="F131" s="172" t="s">
        <v>81</v>
      </c>
      <c r="G131" s="138"/>
    </row>
    <row r="132" spans="1:7" x14ac:dyDescent="0.3">
      <c r="A132" s="138" t="s">
        <v>1125</v>
      </c>
      <c r="B132" s="159" t="s">
        <v>577</v>
      </c>
      <c r="C132" s="172" t="s">
        <v>81</v>
      </c>
      <c r="D132" s="172" t="s">
        <v>81</v>
      </c>
      <c r="E132" s="172"/>
      <c r="F132" s="172" t="s">
        <v>81</v>
      </c>
      <c r="G132" s="138"/>
    </row>
    <row r="133" spans="1:7" x14ac:dyDescent="0.3">
      <c r="A133" s="138" t="s">
        <v>1126</v>
      </c>
      <c r="B133" s="159" t="s">
        <v>577</v>
      </c>
      <c r="C133" s="172" t="s">
        <v>81</v>
      </c>
      <c r="D133" s="172" t="s">
        <v>81</v>
      </c>
      <c r="E133" s="172"/>
      <c r="F133" s="172" t="s">
        <v>81</v>
      </c>
      <c r="G133" s="138"/>
    </row>
    <row r="134" spans="1:7" x14ac:dyDescent="0.3">
      <c r="A134" s="138" t="s">
        <v>1127</v>
      </c>
      <c r="B134" s="159" t="s">
        <v>577</v>
      </c>
      <c r="C134" s="172" t="s">
        <v>81</v>
      </c>
      <c r="D134" s="172" t="s">
        <v>81</v>
      </c>
      <c r="E134" s="172"/>
      <c r="F134" s="172" t="s">
        <v>81</v>
      </c>
      <c r="G134" s="138"/>
    </row>
    <row r="135" spans="1:7" x14ac:dyDescent="0.3">
      <c r="A135" s="138" t="s">
        <v>1128</v>
      </c>
      <c r="B135" s="159" t="s">
        <v>577</v>
      </c>
      <c r="C135" s="172" t="s">
        <v>81</v>
      </c>
      <c r="D135" s="172" t="s">
        <v>81</v>
      </c>
      <c r="E135" s="172"/>
      <c r="F135" s="172" t="s">
        <v>81</v>
      </c>
      <c r="G135" s="138"/>
    </row>
    <row r="136" spans="1:7" x14ac:dyDescent="0.3">
      <c r="A136" s="138" t="s">
        <v>1129</v>
      </c>
      <c r="B136" s="159" t="s">
        <v>577</v>
      </c>
      <c r="C136" s="172" t="s">
        <v>81</v>
      </c>
      <c r="D136" s="172" t="s">
        <v>81</v>
      </c>
      <c r="E136" s="172"/>
      <c r="F136" s="172" t="s">
        <v>81</v>
      </c>
      <c r="G136" s="138"/>
    </row>
    <row r="137" spans="1:7" x14ac:dyDescent="0.3">
      <c r="A137" s="138" t="s">
        <v>1130</v>
      </c>
      <c r="B137" s="159" t="s">
        <v>577</v>
      </c>
      <c r="C137" s="172" t="s">
        <v>81</v>
      </c>
      <c r="D137" s="172" t="s">
        <v>81</v>
      </c>
      <c r="E137" s="172"/>
      <c r="F137" s="172" t="s">
        <v>81</v>
      </c>
      <c r="G137" s="138"/>
    </row>
    <row r="138" spans="1:7" x14ac:dyDescent="0.3">
      <c r="A138" s="138" t="s">
        <v>1131</v>
      </c>
      <c r="B138" s="159" t="s">
        <v>577</v>
      </c>
      <c r="C138" s="172" t="s">
        <v>81</v>
      </c>
      <c r="D138" s="172" t="s">
        <v>81</v>
      </c>
      <c r="E138" s="172"/>
      <c r="F138" s="172" t="s">
        <v>81</v>
      </c>
      <c r="G138" s="138"/>
    </row>
    <row r="139" spans="1:7" x14ac:dyDescent="0.3">
      <c r="A139" s="138" t="s">
        <v>1132</v>
      </c>
      <c r="B139" s="159" t="s">
        <v>577</v>
      </c>
      <c r="C139" s="172" t="s">
        <v>81</v>
      </c>
      <c r="D139" s="172" t="s">
        <v>81</v>
      </c>
      <c r="E139" s="172"/>
      <c r="F139" s="172" t="s">
        <v>81</v>
      </c>
      <c r="G139" s="138"/>
    </row>
    <row r="140" spans="1:7" x14ac:dyDescent="0.3">
      <c r="A140" s="138" t="s">
        <v>1133</v>
      </c>
      <c r="B140" s="159" t="s">
        <v>577</v>
      </c>
      <c r="C140" s="172" t="s">
        <v>81</v>
      </c>
      <c r="D140" s="172" t="s">
        <v>81</v>
      </c>
      <c r="E140" s="172"/>
      <c r="F140" s="172" t="s">
        <v>81</v>
      </c>
      <c r="G140" s="138"/>
    </row>
    <row r="141" spans="1:7" x14ac:dyDescent="0.3">
      <c r="A141" s="138" t="s">
        <v>1134</v>
      </c>
      <c r="B141" s="159" t="s">
        <v>577</v>
      </c>
      <c r="C141" s="172" t="s">
        <v>81</v>
      </c>
      <c r="D141" s="172" t="s">
        <v>81</v>
      </c>
      <c r="E141" s="172"/>
      <c r="F141" s="172" t="s">
        <v>81</v>
      </c>
      <c r="G141" s="138"/>
    </row>
    <row r="142" spans="1:7" x14ac:dyDescent="0.3">
      <c r="A142" s="138" t="s">
        <v>1135</v>
      </c>
      <c r="B142" s="159" t="s">
        <v>577</v>
      </c>
      <c r="C142" s="172" t="s">
        <v>81</v>
      </c>
      <c r="D142" s="172" t="s">
        <v>81</v>
      </c>
      <c r="E142" s="172"/>
      <c r="F142" s="172" t="s">
        <v>81</v>
      </c>
      <c r="G142" s="138"/>
    </row>
    <row r="143" spans="1:7" x14ac:dyDescent="0.3">
      <c r="A143" s="138" t="s">
        <v>1136</v>
      </c>
      <c r="B143" s="159" t="s">
        <v>577</v>
      </c>
      <c r="C143" s="172" t="s">
        <v>81</v>
      </c>
      <c r="D143" s="172" t="s">
        <v>81</v>
      </c>
      <c r="E143" s="172"/>
      <c r="F143" s="172" t="s">
        <v>81</v>
      </c>
      <c r="G143" s="138"/>
    </row>
    <row r="144" spans="1:7" x14ac:dyDescent="0.3">
      <c r="A144" s="138" t="s">
        <v>1137</v>
      </c>
      <c r="B144" s="159" t="s">
        <v>577</v>
      </c>
      <c r="C144" s="172" t="s">
        <v>81</v>
      </c>
      <c r="D144" s="172" t="s">
        <v>81</v>
      </c>
      <c r="E144" s="172"/>
      <c r="F144" s="172" t="s">
        <v>81</v>
      </c>
      <c r="G144" s="138"/>
    </row>
    <row r="145" spans="1:7" x14ac:dyDescent="0.3">
      <c r="A145" s="138" t="s">
        <v>1138</v>
      </c>
      <c r="B145" s="159" t="s">
        <v>577</v>
      </c>
      <c r="C145" s="172" t="s">
        <v>81</v>
      </c>
      <c r="D145" s="172" t="s">
        <v>81</v>
      </c>
      <c r="E145" s="172"/>
      <c r="F145" s="172" t="s">
        <v>81</v>
      </c>
      <c r="G145" s="138"/>
    </row>
    <row r="146" spans="1:7" x14ac:dyDescent="0.3">
      <c r="A146" s="138" t="s">
        <v>1139</v>
      </c>
      <c r="B146" s="159" t="s">
        <v>577</v>
      </c>
      <c r="C146" s="172" t="s">
        <v>81</v>
      </c>
      <c r="D146" s="172" t="s">
        <v>81</v>
      </c>
      <c r="E146" s="172"/>
      <c r="F146" s="172" t="s">
        <v>81</v>
      </c>
      <c r="G146" s="138"/>
    </row>
    <row r="147" spans="1:7" x14ac:dyDescent="0.3">
      <c r="A147" s="138" t="s">
        <v>1140</v>
      </c>
      <c r="B147" s="159" t="s">
        <v>577</v>
      </c>
      <c r="C147" s="172" t="s">
        <v>81</v>
      </c>
      <c r="D147" s="172" t="s">
        <v>81</v>
      </c>
      <c r="E147" s="172"/>
      <c r="F147" s="172" t="s">
        <v>81</v>
      </c>
      <c r="G147" s="138"/>
    </row>
    <row r="148" spans="1:7" x14ac:dyDescent="0.3">
      <c r="A148" s="138" t="s">
        <v>1141</v>
      </c>
      <c r="B148" s="159" t="s">
        <v>577</v>
      </c>
      <c r="C148" s="172" t="s">
        <v>81</v>
      </c>
      <c r="D148" s="172" t="s">
        <v>81</v>
      </c>
      <c r="E148" s="172"/>
      <c r="F148" s="172" t="s">
        <v>81</v>
      </c>
      <c r="G148" s="138"/>
    </row>
    <row r="149" spans="1:7" ht="15" customHeight="1" x14ac:dyDescent="0.3">
      <c r="A149" s="149"/>
      <c r="B149" s="150" t="s">
        <v>608</v>
      </c>
      <c r="C149" s="149" t="s">
        <v>484</v>
      </c>
      <c r="D149" s="149" t="s">
        <v>485</v>
      </c>
      <c r="E149" s="156"/>
      <c r="F149" s="151" t="s">
        <v>452</v>
      </c>
      <c r="G149" s="151"/>
    </row>
    <row r="150" spans="1:7" x14ac:dyDescent="0.3">
      <c r="A150" s="138" t="s">
        <v>609</v>
      </c>
      <c r="B150" s="138" t="s">
        <v>610</v>
      </c>
      <c r="C150" s="260">
        <v>9.970687057779452E-3</v>
      </c>
      <c r="D150" s="260">
        <v>0</v>
      </c>
      <c r="E150" s="173"/>
      <c r="F150" s="260">
        <f>+SUM(C150:D150)</f>
        <v>9.970687057779452E-3</v>
      </c>
    </row>
    <row r="151" spans="1:7" x14ac:dyDescent="0.3">
      <c r="A151" s="138" t="s">
        <v>611</v>
      </c>
      <c r="B151" s="138" t="s">
        <v>612</v>
      </c>
      <c r="C151" s="260">
        <v>0.99002931294222063</v>
      </c>
      <c r="D151" s="260">
        <v>0</v>
      </c>
      <c r="E151" s="173"/>
      <c r="F151" s="260">
        <f t="shared" ref="F151:F152" si="2">+SUM(C151:D151)</f>
        <v>0.99002931294222063</v>
      </c>
    </row>
    <row r="152" spans="1:7" x14ac:dyDescent="0.3">
      <c r="A152" s="138" t="s">
        <v>613</v>
      </c>
      <c r="B152" s="138" t="s">
        <v>141</v>
      </c>
      <c r="C152" s="260">
        <v>0</v>
      </c>
      <c r="D152" s="260">
        <v>0</v>
      </c>
      <c r="E152" s="173"/>
      <c r="F152" s="260">
        <f t="shared" si="2"/>
        <v>0</v>
      </c>
    </row>
    <row r="153" spans="1:7" outlineLevel="1" x14ac:dyDescent="0.3">
      <c r="A153" s="138" t="s">
        <v>614</v>
      </c>
      <c r="C153" s="172"/>
      <c r="D153" s="172"/>
      <c r="E153" s="173"/>
      <c r="F153" s="172"/>
    </row>
    <row r="154" spans="1:7" outlineLevel="1" x14ac:dyDescent="0.3">
      <c r="A154" s="138" t="s">
        <v>615</v>
      </c>
      <c r="C154" s="172"/>
      <c r="D154" s="172"/>
      <c r="E154" s="173"/>
      <c r="F154" s="172"/>
    </row>
    <row r="155" spans="1:7" outlineLevel="1" x14ac:dyDescent="0.3">
      <c r="A155" s="138" t="s">
        <v>616</v>
      </c>
      <c r="C155" s="172"/>
      <c r="D155" s="172"/>
      <c r="E155" s="173"/>
      <c r="F155" s="172"/>
    </row>
    <row r="156" spans="1:7" outlineLevel="1" x14ac:dyDescent="0.3">
      <c r="A156" s="138" t="s">
        <v>617</v>
      </c>
      <c r="C156" s="172"/>
      <c r="D156" s="172"/>
      <c r="E156" s="173"/>
      <c r="F156" s="172"/>
    </row>
    <row r="157" spans="1:7" outlineLevel="1" x14ac:dyDescent="0.3">
      <c r="A157" s="138" t="s">
        <v>618</v>
      </c>
      <c r="C157" s="172"/>
      <c r="D157" s="172"/>
      <c r="E157" s="173"/>
      <c r="F157" s="172"/>
    </row>
    <row r="158" spans="1:7" outlineLevel="1" x14ac:dyDescent="0.3">
      <c r="A158" s="138" t="s">
        <v>619</v>
      </c>
      <c r="C158" s="172"/>
      <c r="D158" s="172"/>
      <c r="E158" s="173"/>
      <c r="F158" s="172"/>
    </row>
    <row r="159" spans="1:7" ht="15" customHeight="1" x14ac:dyDescent="0.3">
      <c r="A159" s="149"/>
      <c r="B159" s="150" t="s">
        <v>620</v>
      </c>
      <c r="C159" s="149" t="s">
        <v>484</v>
      </c>
      <c r="D159" s="149" t="s">
        <v>485</v>
      </c>
      <c r="E159" s="156"/>
      <c r="F159" s="151" t="s">
        <v>452</v>
      </c>
      <c r="G159" s="151"/>
    </row>
    <row r="160" spans="1:7" x14ac:dyDescent="0.3">
      <c r="A160" s="138" t="s">
        <v>621</v>
      </c>
      <c r="B160" s="138" t="s">
        <v>622</v>
      </c>
      <c r="C160" s="260">
        <v>1.7168176895957475E-2</v>
      </c>
      <c r="D160" s="260">
        <v>0</v>
      </c>
      <c r="E160" s="173"/>
      <c r="F160" s="260">
        <f>+SUM(C160:D160)</f>
        <v>1.7168176895957475E-2</v>
      </c>
    </row>
    <row r="161" spans="1:7" x14ac:dyDescent="0.3">
      <c r="A161" s="138" t="s">
        <v>623</v>
      </c>
      <c r="B161" s="138" t="s">
        <v>624</v>
      </c>
      <c r="C161" s="260">
        <v>0.98283182310404249</v>
      </c>
      <c r="D161" s="260">
        <v>0</v>
      </c>
      <c r="E161" s="173"/>
      <c r="F161" s="260">
        <f t="shared" ref="F161:F162" si="3">+SUM(C161:D161)</f>
        <v>0.98283182310404249</v>
      </c>
    </row>
    <row r="162" spans="1:7" x14ac:dyDescent="0.3">
      <c r="A162" s="138" t="s">
        <v>625</v>
      </c>
      <c r="B162" s="138" t="s">
        <v>141</v>
      </c>
      <c r="C162" s="260">
        <v>0</v>
      </c>
      <c r="D162" s="260">
        <v>0</v>
      </c>
      <c r="E162" s="173"/>
      <c r="F162" s="260">
        <f t="shared" si="3"/>
        <v>0</v>
      </c>
    </row>
    <row r="163" spans="1:7" outlineLevel="1" x14ac:dyDescent="0.3">
      <c r="A163" s="138" t="s">
        <v>626</v>
      </c>
      <c r="E163" s="134"/>
    </row>
    <row r="164" spans="1:7" outlineLevel="1" x14ac:dyDescent="0.3">
      <c r="A164" s="138" t="s">
        <v>627</v>
      </c>
      <c r="E164" s="134"/>
    </row>
    <row r="165" spans="1:7" outlineLevel="1" x14ac:dyDescent="0.3">
      <c r="A165" s="138" t="s">
        <v>628</v>
      </c>
      <c r="E165" s="134"/>
    </row>
    <row r="166" spans="1:7" outlineLevel="1" x14ac:dyDescent="0.3">
      <c r="A166" s="138" t="s">
        <v>629</v>
      </c>
      <c r="E166" s="134"/>
    </row>
    <row r="167" spans="1:7" outlineLevel="1" x14ac:dyDescent="0.3">
      <c r="A167" s="138" t="s">
        <v>630</v>
      </c>
      <c r="E167" s="134"/>
    </row>
    <row r="168" spans="1:7" outlineLevel="1" x14ac:dyDescent="0.3">
      <c r="A168" s="138" t="s">
        <v>631</v>
      </c>
      <c r="E168" s="134"/>
    </row>
    <row r="169" spans="1:7" ht="15" customHeight="1" x14ac:dyDescent="0.3">
      <c r="A169" s="149"/>
      <c r="B169" s="150" t="s">
        <v>632</v>
      </c>
      <c r="C169" s="149" t="s">
        <v>484</v>
      </c>
      <c r="D169" s="149" t="s">
        <v>485</v>
      </c>
      <c r="E169" s="156"/>
      <c r="F169" s="151" t="s">
        <v>452</v>
      </c>
      <c r="G169" s="151"/>
    </row>
    <row r="170" spans="1:7" x14ac:dyDescent="0.3">
      <c r="A170" s="138" t="s">
        <v>633</v>
      </c>
      <c r="B170" s="160" t="s">
        <v>634</v>
      </c>
      <c r="C170" s="260">
        <v>9.149260305622435E-2</v>
      </c>
      <c r="D170" s="260">
        <v>0</v>
      </c>
      <c r="E170" s="173"/>
      <c r="F170" s="260">
        <f>+SUM(C170:D170)</f>
        <v>9.149260305622435E-2</v>
      </c>
    </row>
    <row r="171" spans="1:7" x14ac:dyDescent="0.3">
      <c r="A171" s="138" t="s">
        <v>635</v>
      </c>
      <c r="B171" s="160" t="s">
        <v>636</v>
      </c>
      <c r="C171" s="260">
        <v>0.13477067151623495</v>
      </c>
      <c r="D171" s="260">
        <v>0</v>
      </c>
      <c r="E171" s="173"/>
      <c r="F171" s="260">
        <f t="shared" ref="F171:F174" si="4">+SUM(C171:D171)</f>
        <v>0.13477067151623495</v>
      </c>
    </row>
    <row r="172" spans="1:7" x14ac:dyDescent="0.3">
      <c r="A172" s="138" t="s">
        <v>637</v>
      </c>
      <c r="B172" s="160" t="s">
        <v>638</v>
      </c>
      <c r="C172" s="260">
        <v>8.3834375562206701E-2</v>
      </c>
      <c r="D172" s="260">
        <v>0</v>
      </c>
      <c r="E172" s="172"/>
      <c r="F172" s="260">
        <f t="shared" si="4"/>
        <v>8.3834375562206701E-2</v>
      </c>
    </row>
    <row r="173" spans="1:7" x14ac:dyDescent="0.3">
      <c r="A173" s="138" t="s">
        <v>639</v>
      </c>
      <c r="B173" s="160" t="s">
        <v>640</v>
      </c>
      <c r="C173" s="260">
        <v>0.14990057434864165</v>
      </c>
      <c r="D173" s="260">
        <v>0</v>
      </c>
      <c r="E173" s="172"/>
      <c r="F173" s="260">
        <f t="shared" si="4"/>
        <v>0.14990057434864165</v>
      </c>
    </row>
    <row r="174" spans="1:7" x14ac:dyDescent="0.3">
      <c r="A174" s="138" t="s">
        <v>641</v>
      </c>
      <c r="B174" s="160" t="s">
        <v>642</v>
      </c>
      <c r="C174" s="260">
        <v>0.54000177551669226</v>
      </c>
      <c r="D174" s="260">
        <v>0</v>
      </c>
      <c r="E174" s="172"/>
      <c r="F174" s="260">
        <f t="shared" si="4"/>
        <v>0.54000177551669226</v>
      </c>
    </row>
    <row r="175" spans="1:7" outlineLevel="1" x14ac:dyDescent="0.3">
      <c r="A175" s="138" t="s">
        <v>643</v>
      </c>
      <c r="B175" s="157"/>
      <c r="C175" s="172"/>
      <c r="D175" s="172"/>
      <c r="E175" s="172"/>
      <c r="F175" s="172"/>
    </row>
    <row r="176" spans="1:7" outlineLevel="1" x14ac:dyDescent="0.3">
      <c r="A176" s="138" t="s">
        <v>644</v>
      </c>
      <c r="B176" s="157"/>
      <c r="C176" s="172"/>
      <c r="D176" s="172"/>
      <c r="E176" s="172"/>
      <c r="F176" s="172"/>
    </row>
    <row r="177" spans="1:7" outlineLevel="1" x14ac:dyDescent="0.3">
      <c r="A177" s="138" t="s">
        <v>645</v>
      </c>
      <c r="B177" s="160"/>
      <c r="C177" s="172"/>
      <c r="D177" s="172"/>
      <c r="E177" s="172"/>
      <c r="F177" s="172"/>
    </row>
    <row r="178" spans="1:7" outlineLevel="1" x14ac:dyDescent="0.3">
      <c r="A178" s="138" t="s">
        <v>646</v>
      </c>
      <c r="B178" s="160"/>
      <c r="C178" s="172"/>
      <c r="D178" s="172"/>
      <c r="E178" s="172"/>
      <c r="F178" s="172"/>
    </row>
    <row r="179" spans="1:7" ht="15" customHeight="1" x14ac:dyDescent="0.3">
      <c r="A179" s="149"/>
      <c r="B179" s="182" t="s">
        <v>647</v>
      </c>
      <c r="C179" s="149" t="s">
        <v>484</v>
      </c>
      <c r="D179" s="149" t="s">
        <v>485</v>
      </c>
      <c r="E179" s="149"/>
      <c r="F179" s="149" t="s">
        <v>452</v>
      </c>
      <c r="G179" s="151"/>
    </row>
    <row r="180" spans="1:7" x14ac:dyDescent="0.3">
      <c r="A180" s="138" t="s">
        <v>648</v>
      </c>
      <c r="B180" s="223" t="s">
        <v>649</v>
      </c>
      <c r="C180" s="243">
        <v>0</v>
      </c>
      <c r="D180" s="243">
        <v>0</v>
      </c>
      <c r="E180" s="211"/>
      <c r="F180" s="243">
        <f>+SUM(C180:D180)</f>
        <v>0</v>
      </c>
    </row>
    <row r="181" spans="1:7" outlineLevel="1" x14ac:dyDescent="0.3">
      <c r="A181" s="138" t="s">
        <v>1644</v>
      </c>
      <c r="B181" s="208" t="s">
        <v>1643</v>
      </c>
      <c r="C181" s="243">
        <v>5.1900325854613995E-2</v>
      </c>
      <c r="D181" s="243">
        <v>0</v>
      </c>
      <c r="E181" s="211"/>
      <c r="F181" s="243">
        <f>+SUM(C181:D181)</f>
        <v>5.1900325854613995E-2</v>
      </c>
    </row>
    <row r="182" spans="1:7" outlineLevel="1" x14ac:dyDescent="0.3">
      <c r="A182" s="138" t="s">
        <v>650</v>
      </c>
      <c r="B182" s="161"/>
      <c r="C182" s="172"/>
      <c r="D182" s="172"/>
      <c r="E182" s="173"/>
      <c r="F182" s="172"/>
    </row>
    <row r="183" spans="1:7" outlineLevel="1" x14ac:dyDescent="0.3">
      <c r="A183" s="138" t="s">
        <v>651</v>
      </c>
      <c r="B183" s="161"/>
      <c r="C183" s="172"/>
      <c r="D183" s="172"/>
      <c r="E183" s="173"/>
      <c r="F183" s="172"/>
    </row>
    <row r="184" spans="1:7" outlineLevel="1" x14ac:dyDescent="0.3">
      <c r="A184" s="138" t="s">
        <v>652</v>
      </c>
      <c r="B184" s="161"/>
      <c r="C184" s="172"/>
      <c r="D184" s="172"/>
      <c r="E184" s="173"/>
      <c r="F184" s="172"/>
    </row>
    <row r="185" spans="1:7" ht="18" x14ac:dyDescent="0.3">
      <c r="A185" s="162"/>
      <c r="B185" s="163" t="s">
        <v>449</v>
      </c>
      <c r="C185" s="162"/>
      <c r="D185" s="162"/>
      <c r="E185" s="162"/>
      <c r="F185" s="164"/>
      <c r="G185" s="164"/>
    </row>
    <row r="186" spans="1:7" ht="15" customHeight="1" x14ac:dyDescent="0.3">
      <c r="A186" s="149"/>
      <c r="B186" s="150" t="s">
        <v>653</v>
      </c>
      <c r="C186" s="149" t="s">
        <v>654</v>
      </c>
      <c r="D186" s="149" t="s">
        <v>655</v>
      </c>
      <c r="E186" s="156"/>
      <c r="F186" s="149" t="s">
        <v>484</v>
      </c>
      <c r="G186" s="149" t="s">
        <v>656</v>
      </c>
    </row>
    <row r="187" spans="1:7" x14ac:dyDescent="0.3">
      <c r="A187" s="138" t="s">
        <v>657</v>
      </c>
      <c r="B187" s="159" t="s">
        <v>658</v>
      </c>
      <c r="C187" s="291">
        <v>62.94391848343065</v>
      </c>
      <c r="E187" s="165"/>
      <c r="F187" s="166"/>
      <c r="G187" s="166"/>
    </row>
    <row r="188" spans="1:7" x14ac:dyDescent="0.3">
      <c r="A188" s="165"/>
      <c r="B188" s="167"/>
      <c r="C188" s="165"/>
      <c r="D188" s="165"/>
      <c r="E188" s="165"/>
      <c r="F188" s="166"/>
      <c r="G188" s="166"/>
    </row>
    <row r="189" spans="1:7" x14ac:dyDescent="0.3">
      <c r="B189" s="159" t="s">
        <v>659</v>
      </c>
      <c r="C189" s="165"/>
      <c r="D189" s="165"/>
      <c r="E189" s="165"/>
      <c r="F189" s="166"/>
      <c r="G189" s="166"/>
    </row>
    <row r="190" spans="1:7" x14ac:dyDescent="0.3">
      <c r="A190" s="138" t="s">
        <v>660</v>
      </c>
      <c r="B190" s="239" t="s">
        <v>1748</v>
      </c>
      <c r="C190" s="291">
        <v>115.05524582000002</v>
      </c>
      <c r="D190" s="295">
        <f>+[1]IR!F192</f>
        <v>21235</v>
      </c>
      <c r="E190" s="165"/>
      <c r="F190" s="196">
        <f>IF($C$214=0,"",IF(C190="[for completion]","",IF(C190="","",C190/$C$214)))</f>
        <v>1.1204629878562399E-2</v>
      </c>
      <c r="G190" s="196">
        <f>IF($D$214=0,"",IF(D190="[for completion]","",IF(D190="","",D190/$D$214)))</f>
        <v>0.13016587183856612</v>
      </c>
    </row>
    <row r="191" spans="1:7" x14ac:dyDescent="0.3">
      <c r="A191" s="138" t="s">
        <v>661</v>
      </c>
      <c r="B191" s="239" t="s">
        <v>1749</v>
      </c>
      <c r="C191" s="291">
        <v>309.66851688999981</v>
      </c>
      <c r="D191" s="295">
        <f>+[1]IR!F193</f>
        <v>20745</v>
      </c>
      <c r="E191" s="165"/>
      <c r="F191" s="196">
        <f t="shared" ref="F191:F213" si="5">IF($C$214=0,"",IF(C191="[for completion]","",IF(C191="","",C191/$C$214)))</f>
        <v>3.0157000596253175E-2</v>
      </c>
      <c r="G191" s="196">
        <f t="shared" ref="G191:G213" si="6">IF($D$214=0,"",IF(D191="[for completion]","",IF(D191="","",D191/$D$214)))</f>
        <v>0.12716227978766442</v>
      </c>
    </row>
    <row r="192" spans="1:7" x14ac:dyDescent="0.3">
      <c r="A192" s="138" t="s">
        <v>662</v>
      </c>
      <c r="B192" s="239" t="s">
        <v>1750</v>
      </c>
      <c r="C192" s="291">
        <v>3750.5445099799963</v>
      </c>
      <c r="D192" s="295">
        <f>+[1]IR!F194</f>
        <v>27744</v>
      </c>
      <c r="E192" s="165"/>
      <c r="F192" s="196">
        <f t="shared" si="5"/>
        <v>0.36524595447950542</v>
      </c>
      <c r="G192" s="196">
        <f t="shared" si="6"/>
        <v>0.17006460787799285</v>
      </c>
    </row>
    <row r="193" spans="1:7" x14ac:dyDescent="0.3">
      <c r="A193" s="138" t="s">
        <v>663</v>
      </c>
      <c r="B193" s="239" t="s">
        <v>1751</v>
      </c>
      <c r="C193" s="291">
        <v>453.24554962000047</v>
      </c>
      <c r="D193" s="295">
        <f>+[1]IR!F195</f>
        <v>18244</v>
      </c>
      <c r="E193" s="165"/>
      <c r="F193" s="196">
        <f t="shared" si="5"/>
        <v>4.4139218437225812E-2</v>
      </c>
      <c r="G193" s="196">
        <f t="shared" si="6"/>
        <v>0.11183170076867438</v>
      </c>
    </row>
    <row r="194" spans="1:7" x14ac:dyDescent="0.3">
      <c r="A194" s="138" t="s">
        <v>664</v>
      </c>
      <c r="B194" s="239" t="s">
        <v>1752</v>
      </c>
      <c r="C194" s="291">
        <v>484.5127014900018</v>
      </c>
      <c r="D194" s="295">
        <f>+[1]IR!F196</f>
        <v>13909</v>
      </c>
      <c r="E194" s="165"/>
      <c r="F194" s="196">
        <f t="shared" si="5"/>
        <v>4.718416316411167E-2</v>
      </c>
      <c r="G194" s="196">
        <f t="shared" si="6"/>
        <v>8.5259105787737988E-2</v>
      </c>
    </row>
    <row r="195" spans="1:7" x14ac:dyDescent="0.3">
      <c r="A195" s="138" t="s">
        <v>665</v>
      </c>
      <c r="B195" s="239" t="s">
        <v>1753</v>
      </c>
      <c r="C195" s="291">
        <v>559.83875733000013</v>
      </c>
      <c r="D195" s="295">
        <f>+[1]IR!F197</f>
        <v>12453</v>
      </c>
      <c r="E195" s="165"/>
      <c r="F195" s="196">
        <f t="shared" si="5"/>
        <v>5.4519774590465184E-2</v>
      </c>
      <c r="G195" s="196">
        <f t="shared" si="6"/>
        <v>7.6334146550772961E-2</v>
      </c>
    </row>
    <row r="196" spans="1:7" x14ac:dyDescent="0.3">
      <c r="A196" s="138" t="s">
        <v>666</v>
      </c>
      <c r="B196" s="239" t="s">
        <v>1754</v>
      </c>
      <c r="C196" s="291">
        <v>613.03456629000027</v>
      </c>
      <c r="D196" s="295">
        <f>+[1]IR!F198</f>
        <v>11151</v>
      </c>
      <c r="E196" s="165"/>
      <c r="F196" s="196">
        <f t="shared" si="5"/>
        <v>5.9700236778343158E-2</v>
      </c>
      <c r="G196" s="196">
        <f t="shared" si="6"/>
        <v>6.8353173386948476E-2</v>
      </c>
    </row>
    <row r="197" spans="1:7" x14ac:dyDescent="0.3">
      <c r="A197" s="138" t="s">
        <v>667</v>
      </c>
      <c r="B197" s="239" t="s">
        <v>1755</v>
      </c>
      <c r="C197" s="291">
        <v>639.17530611999916</v>
      </c>
      <c r="D197" s="295">
        <f>+[1]IR!F199</f>
        <v>9847</v>
      </c>
      <c r="E197" s="165"/>
      <c r="F197" s="196">
        <f t="shared" si="5"/>
        <v>6.2245946993113886E-2</v>
      </c>
      <c r="G197" s="196">
        <f t="shared" si="6"/>
        <v>6.0359940663732549E-2</v>
      </c>
    </row>
    <row r="198" spans="1:7" x14ac:dyDescent="0.3">
      <c r="A198" s="138" t="s">
        <v>668</v>
      </c>
      <c r="B198" s="239" t="s">
        <v>1756</v>
      </c>
      <c r="C198" s="291">
        <v>629.79148813999711</v>
      </c>
      <c r="D198" s="295">
        <f>+[1]IR!F200</f>
        <v>8418</v>
      </c>
      <c r="E198" s="165"/>
      <c r="F198" s="196">
        <f t="shared" si="5"/>
        <v>6.1332105937329143E-2</v>
      </c>
      <c r="G198" s="196">
        <f t="shared" si="6"/>
        <v>5.1600485478551901E-2</v>
      </c>
    </row>
    <row r="199" spans="1:7" x14ac:dyDescent="0.3">
      <c r="A199" s="138" t="s">
        <v>669</v>
      </c>
      <c r="B199" s="239" t="s">
        <v>1757</v>
      </c>
      <c r="C199" s="291">
        <v>638.47440652000216</v>
      </c>
      <c r="D199" s="295">
        <f>+[1]IR!F201</f>
        <v>7515</v>
      </c>
      <c r="E199" s="159"/>
      <c r="F199" s="196">
        <f t="shared" si="5"/>
        <v>6.2177690039299849E-2</v>
      </c>
      <c r="G199" s="196">
        <f t="shared" si="6"/>
        <v>4.6065294413318789E-2</v>
      </c>
    </row>
    <row r="200" spans="1:7" x14ac:dyDescent="0.3">
      <c r="A200" s="138" t="s">
        <v>670</v>
      </c>
      <c r="B200" s="239" t="s">
        <v>1758</v>
      </c>
      <c r="C200" s="291">
        <v>654.68136782999875</v>
      </c>
      <c r="D200" s="295">
        <f>+[1]IR!F202</f>
        <v>6892</v>
      </c>
      <c r="E200" s="159"/>
      <c r="F200" s="196">
        <f t="shared" si="5"/>
        <v>6.3756001411723398E-2</v>
      </c>
      <c r="G200" s="196">
        <f t="shared" si="6"/>
        <v>4.2246441662886637E-2</v>
      </c>
    </row>
    <row r="201" spans="1:7" x14ac:dyDescent="0.3">
      <c r="A201" s="138" t="s">
        <v>671</v>
      </c>
      <c r="B201" s="239" t="s">
        <v>1759</v>
      </c>
      <c r="C201" s="291">
        <v>1420.5225575200025</v>
      </c>
      <c r="D201" s="295">
        <f>+[1]IR!F191</f>
        <v>4985</v>
      </c>
      <c r="E201" s="159"/>
      <c r="F201" s="196">
        <f t="shared" si="5"/>
        <v>0.13833727769406706</v>
      </c>
      <c r="G201" s="196">
        <f t="shared" si="6"/>
        <v>3.0556951783152913E-2</v>
      </c>
    </row>
    <row r="202" spans="1:7" x14ac:dyDescent="0.3">
      <c r="A202" s="138" t="s">
        <v>672</v>
      </c>
      <c r="B202" s="159"/>
      <c r="C202" s="197"/>
      <c r="D202" s="200"/>
      <c r="E202" s="159"/>
      <c r="F202" s="196" t="str">
        <f t="shared" si="5"/>
        <v/>
      </c>
      <c r="G202" s="196" t="str">
        <f t="shared" si="6"/>
        <v/>
      </c>
    </row>
    <row r="203" spans="1:7" x14ac:dyDescent="0.3">
      <c r="A203" s="138" t="s">
        <v>673</v>
      </c>
      <c r="B203" s="159"/>
      <c r="C203" s="197"/>
      <c r="D203" s="200"/>
      <c r="E203" s="159"/>
      <c r="F203" s="196" t="str">
        <f t="shared" si="5"/>
        <v/>
      </c>
      <c r="G203" s="196" t="str">
        <f t="shared" si="6"/>
        <v/>
      </c>
    </row>
    <row r="204" spans="1:7" x14ac:dyDescent="0.3">
      <c r="A204" s="138" t="s">
        <v>674</v>
      </c>
      <c r="B204" s="159"/>
      <c r="C204" s="197"/>
      <c r="D204" s="200"/>
      <c r="E204" s="159"/>
      <c r="F204" s="196" t="str">
        <f t="shared" si="5"/>
        <v/>
      </c>
      <c r="G204" s="196" t="str">
        <f t="shared" si="6"/>
        <v/>
      </c>
    </row>
    <row r="205" spans="1:7" x14ac:dyDescent="0.3">
      <c r="A205" s="138" t="s">
        <v>675</v>
      </c>
      <c r="B205" s="159"/>
      <c r="C205" s="197"/>
      <c r="D205" s="200"/>
      <c r="F205" s="196" t="str">
        <f t="shared" si="5"/>
        <v/>
      </c>
      <c r="G205" s="196" t="str">
        <f t="shared" si="6"/>
        <v/>
      </c>
    </row>
    <row r="206" spans="1:7" x14ac:dyDescent="0.3">
      <c r="A206" s="138" t="s">
        <v>676</v>
      </c>
      <c r="B206" s="159"/>
      <c r="C206" s="197"/>
      <c r="D206" s="200"/>
      <c r="E206" s="154"/>
      <c r="F206" s="196" t="str">
        <f t="shared" si="5"/>
        <v/>
      </c>
      <c r="G206" s="196" t="str">
        <f t="shared" si="6"/>
        <v/>
      </c>
    </row>
    <row r="207" spans="1:7" x14ac:dyDescent="0.3">
      <c r="A207" s="138" t="s">
        <v>677</v>
      </c>
      <c r="B207" s="159"/>
      <c r="C207" s="197"/>
      <c r="D207" s="200"/>
      <c r="E207" s="154"/>
      <c r="F207" s="196" t="str">
        <f t="shared" si="5"/>
        <v/>
      </c>
      <c r="G207" s="196" t="str">
        <f t="shared" si="6"/>
        <v/>
      </c>
    </row>
    <row r="208" spans="1:7" x14ac:dyDescent="0.3">
      <c r="A208" s="138" t="s">
        <v>678</v>
      </c>
      <c r="B208" s="159"/>
      <c r="C208" s="197"/>
      <c r="D208" s="200"/>
      <c r="E208" s="154"/>
      <c r="F208" s="196" t="str">
        <f t="shared" si="5"/>
        <v/>
      </c>
      <c r="G208" s="196" t="str">
        <f t="shared" si="6"/>
        <v/>
      </c>
    </row>
    <row r="209" spans="1:7" x14ac:dyDescent="0.3">
      <c r="A209" s="138" t="s">
        <v>679</v>
      </c>
      <c r="B209" s="159"/>
      <c r="C209" s="197"/>
      <c r="D209" s="200"/>
      <c r="E209" s="154"/>
      <c r="F209" s="196" t="str">
        <f t="shared" si="5"/>
        <v/>
      </c>
      <c r="G209" s="196" t="str">
        <f t="shared" si="6"/>
        <v/>
      </c>
    </row>
    <row r="210" spans="1:7" x14ac:dyDescent="0.3">
      <c r="A210" s="138" t="s">
        <v>680</v>
      </c>
      <c r="B210" s="159"/>
      <c r="C210" s="197"/>
      <c r="D210" s="200"/>
      <c r="E210" s="154"/>
      <c r="F210" s="196" t="str">
        <f t="shared" si="5"/>
        <v/>
      </c>
      <c r="G210" s="196" t="str">
        <f t="shared" si="6"/>
        <v/>
      </c>
    </row>
    <row r="211" spans="1:7" x14ac:dyDescent="0.3">
      <c r="A211" s="138" t="s">
        <v>681</v>
      </c>
      <c r="B211" s="159"/>
      <c r="C211" s="197"/>
      <c r="D211" s="200"/>
      <c r="E211" s="154"/>
      <c r="F211" s="196" t="str">
        <f t="shared" si="5"/>
        <v/>
      </c>
      <c r="G211" s="196" t="str">
        <f t="shared" si="6"/>
        <v/>
      </c>
    </row>
    <row r="212" spans="1:7" x14ac:dyDescent="0.3">
      <c r="A212" s="138" t="s">
        <v>682</v>
      </c>
      <c r="B212" s="159"/>
      <c r="C212" s="197"/>
      <c r="D212" s="200"/>
      <c r="E212" s="154"/>
      <c r="F212" s="196" t="str">
        <f t="shared" si="5"/>
        <v/>
      </c>
      <c r="G212" s="196" t="str">
        <f t="shared" si="6"/>
        <v/>
      </c>
    </row>
    <row r="213" spans="1:7" x14ac:dyDescent="0.3">
      <c r="A213" s="138" t="s">
        <v>683</v>
      </c>
      <c r="B213" s="159"/>
      <c r="C213" s="197"/>
      <c r="D213" s="200"/>
      <c r="E213" s="154"/>
      <c r="F213" s="196" t="str">
        <f t="shared" si="5"/>
        <v/>
      </c>
      <c r="G213" s="196" t="str">
        <f t="shared" si="6"/>
        <v/>
      </c>
    </row>
    <row r="214" spans="1:7" x14ac:dyDescent="0.3">
      <c r="A214" s="138" t="s">
        <v>684</v>
      </c>
      <c r="B214" s="168" t="s">
        <v>143</v>
      </c>
      <c r="C214" s="203">
        <f>SUM(C190:C213)</f>
        <v>10268.544973549997</v>
      </c>
      <c r="D214" s="201">
        <f>SUM(D190:D213)</f>
        <v>163138</v>
      </c>
      <c r="E214" s="154"/>
      <c r="F214" s="202">
        <f>SUM(F190:F213)</f>
        <v>1.0000000000000002</v>
      </c>
      <c r="G214" s="202">
        <f>SUM(G190:G213)</f>
        <v>0.99999999999999978</v>
      </c>
    </row>
    <row r="215" spans="1:7" ht="15" customHeight="1" x14ac:dyDescent="0.3">
      <c r="A215" s="149"/>
      <c r="B215" s="149" t="s">
        <v>685</v>
      </c>
      <c r="C215" s="149" t="s">
        <v>654</v>
      </c>
      <c r="D215" s="149" t="s">
        <v>655</v>
      </c>
      <c r="E215" s="156"/>
      <c r="F215" s="149" t="s">
        <v>484</v>
      </c>
      <c r="G215" s="149" t="s">
        <v>656</v>
      </c>
    </row>
    <row r="216" spans="1:7" x14ac:dyDescent="0.3">
      <c r="A216" s="138" t="s">
        <v>686</v>
      </c>
      <c r="B216" s="138" t="s">
        <v>687</v>
      </c>
      <c r="C216" s="260">
        <v>0.53732078658173377</v>
      </c>
      <c r="F216" s="199"/>
      <c r="G216" s="199"/>
    </row>
    <row r="217" spans="1:7" x14ac:dyDescent="0.3">
      <c r="F217" s="199"/>
      <c r="G217" s="199"/>
    </row>
    <row r="218" spans="1:7" x14ac:dyDescent="0.3">
      <c r="B218" s="159" t="s">
        <v>688</v>
      </c>
      <c r="F218" s="199"/>
      <c r="G218" s="199"/>
    </row>
    <row r="219" spans="1:7" x14ac:dyDescent="0.3">
      <c r="A219" s="138" t="s">
        <v>689</v>
      </c>
      <c r="B219" s="138" t="s">
        <v>690</v>
      </c>
      <c r="C219" s="291">
        <v>2251.3590493500196</v>
      </c>
      <c r="D219" s="295">
        <f>+[1]IR!E108</f>
        <v>67106</v>
      </c>
      <c r="F219" s="196">
        <f t="shared" ref="F219:F233" si="7">IF($C$227=0,"",IF(C219="[for completion]","",C219/$C$227))</f>
        <v>0.21924810721958424</v>
      </c>
      <c r="G219" s="196">
        <f t="shared" ref="G219:G233" si="8">IF($D$227=0,"",IF(D219="[for completion]","",D219/$D$227))</f>
        <v>0.41134499626083437</v>
      </c>
    </row>
    <row r="220" spans="1:7" x14ac:dyDescent="0.3">
      <c r="A220" s="138" t="s">
        <v>691</v>
      </c>
      <c r="B220" s="138" t="s">
        <v>692</v>
      </c>
      <c r="C220" s="291">
        <v>1535.6731294799897</v>
      </c>
      <c r="D220" s="295">
        <f>+[1]IR!E109</f>
        <v>23556</v>
      </c>
      <c r="F220" s="196">
        <f t="shared" si="7"/>
        <v>0.14955119088786331</v>
      </c>
      <c r="G220" s="196">
        <f t="shared" si="8"/>
        <v>0.14439309051232699</v>
      </c>
    </row>
    <row r="221" spans="1:7" x14ac:dyDescent="0.3">
      <c r="A221" s="138" t="s">
        <v>693</v>
      </c>
      <c r="B221" s="138" t="s">
        <v>694</v>
      </c>
      <c r="C221" s="291">
        <v>2142.9993899000101</v>
      </c>
      <c r="D221" s="295">
        <f>+[1]IR!E110</f>
        <v>29809</v>
      </c>
      <c r="F221" s="196">
        <f t="shared" si="7"/>
        <v>0.20869552555108836</v>
      </c>
      <c r="G221" s="196">
        <f t="shared" si="8"/>
        <v>0.18272260294964998</v>
      </c>
    </row>
    <row r="222" spans="1:7" x14ac:dyDescent="0.3">
      <c r="A222" s="138" t="s">
        <v>695</v>
      </c>
      <c r="B222" s="138" t="s">
        <v>696</v>
      </c>
      <c r="C222" s="291">
        <v>2401.5601900900051</v>
      </c>
      <c r="D222" s="295">
        <f>+[1]IR!E111</f>
        <v>26722</v>
      </c>
      <c r="F222" s="196">
        <f t="shared" si="7"/>
        <v>0.23387541236621184</v>
      </c>
      <c r="G222" s="196">
        <f t="shared" si="8"/>
        <v>0.16379997302896934</v>
      </c>
    </row>
    <row r="223" spans="1:7" x14ac:dyDescent="0.3">
      <c r="A223" s="138" t="s">
        <v>697</v>
      </c>
      <c r="B223" s="138" t="s">
        <v>698</v>
      </c>
      <c r="C223" s="291">
        <v>1936.9532147300054</v>
      </c>
      <c r="D223" s="295">
        <f>+[1]IR!E112</f>
        <v>15945</v>
      </c>
      <c r="F223" s="196">
        <f t="shared" si="7"/>
        <v>0.1886297639752523</v>
      </c>
      <c r="G223" s="196">
        <f t="shared" si="8"/>
        <v>9.7739337248219302E-2</v>
      </c>
    </row>
    <row r="224" spans="1:7" x14ac:dyDescent="0.3">
      <c r="A224" s="138" t="s">
        <v>699</v>
      </c>
      <c r="B224" s="138" t="s">
        <v>700</v>
      </c>
      <c r="C224" s="291">
        <v>0</v>
      </c>
      <c r="D224" s="295">
        <v>0</v>
      </c>
      <c r="F224" s="196">
        <f t="shared" si="7"/>
        <v>0</v>
      </c>
      <c r="G224" s="196">
        <f t="shared" si="8"/>
        <v>0</v>
      </c>
    </row>
    <row r="225" spans="1:7" x14ac:dyDescent="0.3">
      <c r="A225" s="138" t="s">
        <v>701</v>
      </c>
      <c r="B225" s="138" t="s">
        <v>702</v>
      </c>
      <c r="C225" s="291">
        <v>0</v>
      </c>
      <c r="D225" s="295">
        <v>0</v>
      </c>
      <c r="F225" s="196">
        <f t="shared" si="7"/>
        <v>0</v>
      </c>
      <c r="G225" s="196">
        <f t="shared" si="8"/>
        <v>0</v>
      </c>
    </row>
    <row r="226" spans="1:7" x14ac:dyDescent="0.3">
      <c r="A226" s="138" t="s">
        <v>703</v>
      </c>
      <c r="B226" s="138" t="s">
        <v>704</v>
      </c>
      <c r="C226" s="291">
        <v>0</v>
      </c>
      <c r="D226" s="295">
        <v>0</v>
      </c>
      <c r="F226" s="196">
        <f t="shared" si="7"/>
        <v>0</v>
      </c>
      <c r="G226" s="196">
        <f t="shared" si="8"/>
        <v>0</v>
      </c>
    </row>
    <row r="227" spans="1:7" x14ac:dyDescent="0.3">
      <c r="A227" s="138" t="s">
        <v>705</v>
      </c>
      <c r="B227" s="168" t="s">
        <v>143</v>
      </c>
      <c r="C227" s="197">
        <f>SUM(C219:C226)</f>
        <v>10268.54497355003</v>
      </c>
      <c r="D227" s="200">
        <f>SUM(D219:D226)</f>
        <v>163138</v>
      </c>
      <c r="F227" s="172">
        <f>SUM(F219:F226)</f>
        <v>1</v>
      </c>
      <c r="G227" s="172">
        <f>SUM(G219:G226)</f>
        <v>1</v>
      </c>
    </row>
    <row r="228" spans="1:7" outlineLevel="1" x14ac:dyDescent="0.3">
      <c r="A228" s="138" t="s">
        <v>706</v>
      </c>
      <c r="B228" s="155" t="s">
        <v>707</v>
      </c>
      <c r="C228" s="197"/>
      <c r="D228" s="200"/>
      <c r="F228" s="196">
        <f t="shared" si="7"/>
        <v>0</v>
      </c>
      <c r="G228" s="196">
        <f t="shared" si="8"/>
        <v>0</v>
      </c>
    </row>
    <row r="229" spans="1:7" outlineLevel="1" x14ac:dyDescent="0.3">
      <c r="A229" s="138" t="s">
        <v>708</v>
      </c>
      <c r="B229" s="155" t="s">
        <v>709</v>
      </c>
      <c r="C229" s="197"/>
      <c r="D229" s="200"/>
      <c r="F229" s="196">
        <f t="shared" si="7"/>
        <v>0</v>
      </c>
      <c r="G229" s="196">
        <f t="shared" si="8"/>
        <v>0</v>
      </c>
    </row>
    <row r="230" spans="1:7" outlineLevel="1" x14ac:dyDescent="0.3">
      <c r="A230" s="138" t="s">
        <v>710</v>
      </c>
      <c r="B230" s="155" t="s">
        <v>711</v>
      </c>
      <c r="C230" s="197"/>
      <c r="D230" s="200"/>
      <c r="F230" s="196">
        <f t="shared" si="7"/>
        <v>0</v>
      </c>
      <c r="G230" s="196">
        <f t="shared" si="8"/>
        <v>0</v>
      </c>
    </row>
    <row r="231" spans="1:7" outlineLevel="1" x14ac:dyDescent="0.3">
      <c r="A231" s="138" t="s">
        <v>712</v>
      </c>
      <c r="B231" s="155" t="s">
        <v>713</v>
      </c>
      <c r="C231" s="197"/>
      <c r="D231" s="200"/>
      <c r="F231" s="196">
        <f t="shared" si="7"/>
        <v>0</v>
      </c>
      <c r="G231" s="196">
        <f t="shared" si="8"/>
        <v>0</v>
      </c>
    </row>
    <row r="232" spans="1:7" outlineLevel="1" x14ac:dyDescent="0.3">
      <c r="A232" s="138" t="s">
        <v>714</v>
      </c>
      <c r="B232" s="155" t="s">
        <v>715</v>
      </c>
      <c r="C232" s="197"/>
      <c r="D232" s="200"/>
      <c r="F232" s="196">
        <f t="shared" si="7"/>
        <v>0</v>
      </c>
      <c r="G232" s="196">
        <f t="shared" si="8"/>
        <v>0</v>
      </c>
    </row>
    <row r="233" spans="1:7" outlineLevel="1" x14ac:dyDescent="0.3">
      <c r="A233" s="138" t="s">
        <v>716</v>
      </c>
      <c r="B233" s="155" t="s">
        <v>717</v>
      </c>
      <c r="C233" s="197"/>
      <c r="D233" s="200"/>
      <c r="F233" s="196">
        <f t="shared" si="7"/>
        <v>0</v>
      </c>
      <c r="G233" s="196">
        <f t="shared" si="8"/>
        <v>0</v>
      </c>
    </row>
    <row r="234" spans="1:7" outlineLevel="1" x14ac:dyDescent="0.3">
      <c r="A234" s="138" t="s">
        <v>718</v>
      </c>
      <c r="B234" s="155"/>
      <c r="F234" s="196"/>
      <c r="G234" s="196"/>
    </row>
    <row r="235" spans="1:7" outlineLevel="1" x14ac:dyDescent="0.3">
      <c r="A235" s="138" t="s">
        <v>719</v>
      </c>
      <c r="B235" s="155"/>
      <c r="F235" s="196"/>
      <c r="G235" s="196"/>
    </row>
    <row r="236" spans="1:7" outlineLevel="1" x14ac:dyDescent="0.3">
      <c r="A236" s="138" t="s">
        <v>720</v>
      </c>
      <c r="B236" s="155"/>
      <c r="F236" s="196"/>
      <c r="G236" s="196"/>
    </row>
    <row r="237" spans="1:7" ht="15" customHeight="1" x14ac:dyDescent="0.3">
      <c r="A237" s="149"/>
      <c r="B237" s="149" t="s">
        <v>721</v>
      </c>
      <c r="C237" s="149" t="s">
        <v>654</v>
      </c>
      <c r="D237" s="149" t="s">
        <v>655</v>
      </c>
      <c r="E237" s="156"/>
      <c r="F237" s="149" t="s">
        <v>484</v>
      </c>
      <c r="G237" s="149" t="s">
        <v>656</v>
      </c>
    </row>
    <row r="238" spans="1:7" x14ac:dyDescent="0.3">
      <c r="A238" s="138" t="s">
        <v>722</v>
      </c>
      <c r="B238" s="138" t="s">
        <v>687</v>
      </c>
      <c r="C238" s="260">
        <v>0.54100293759838081</v>
      </c>
      <c r="F238" s="199"/>
      <c r="G238" s="199"/>
    </row>
    <row r="239" spans="1:7" x14ac:dyDescent="0.3">
      <c r="F239" s="199"/>
      <c r="G239" s="199"/>
    </row>
    <row r="240" spans="1:7" x14ac:dyDescent="0.3">
      <c r="B240" s="159" t="s">
        <v>688</v>
      </c>
      <c r="F240" s="199"/>
      <c r="G240" s="199"/>
    </row>
    <row r="241" spans="1:7" x14ac:dyDescent="0.3">
      <c r="A241" s="138" t="s">
        <v>723</v>
      </c>
      <c r="B241" s="138" t="s">
        <v>690</v>
      </c>
      <c r="C241" s="291">
        <v>2095.4109328600034</v>
      </c>
      <c r="D241" s="295">
        <f>+[1]IR!E98</f>
        <v>64394</v>
      </c>
      <c r="F241" s="196">
        <f>IF($C$249=0,"",IF(C241="[Mark as ND1 if not relevant]","",C241/$C$249))</f>
        <v>0.20406113410005192</v>
      </c>
      <c r="G241" s="196">
        <f>IF($D$249=0,"",IF(D241="[Mark as ND1 if not relevant]","",D241/$D$249))</f>
        <v>0.39472103372604789</v>
      </c>
    </row>
    <row r="242" spans="1:7" x14ac:dyDescent="0.3">
      <c r="A242" s="138" t="s">
        <v>724</v>
      </c>
      <c r="B242" s="138" t="s">
        <v>692</v>
      </c>
      <c r="C242" s="291">
        <v>1475.8421419199922</v>
      </c>
      <c r="D242" s="295">
        <f>+[1]IR!E99</f>
        <v>23059</v>
      </c>
      <c r="F242" s="196">
        <f t="shared" ref="F242:F248" si="9">IF($C$249=0,"",IF(C242="[Mark as ND1 if not relevant]","",C242/$C$249))</f>
        <v>0.14372456328735034</v>
      </c>
      <c r="G242" s="196">
        <f t="shared" ref="G242:G248" si="10">IF($D$249=0,"",IF(D242="[Mark as ND1 if not relevant]","",D242/$D$249))</f>
        <v>0.14134659000355526</v>
      </c>
    </row>
    <row r="243" spans="1:7" x14ac:dyDescent="0.3">
      <c r="A243" s="138" t="s">
        <v>725</v>
      </c>
      <c r="B243" s="138" t="s">
        <v>694</v>
      </c>
      <c r="C243" s="291">
        <v>2128.2478893600105</v>
      </c>
      <c r="D243" s="295">
        <f>+[1]IR!E100</f>
        <v>29908</v>
      </c>
      <c r="F243" s="196">
        <f t="shared" si="9"/>
        <v>0.20725895390651811</v>
      </c>
      <c r="G243" s="196">
        <f t="shared" si="10"/>
        <v>0.18332945113952603</v>
      </c>
    </row>
    <row r="244" spans="1:7" x14ac:dyDescent="0.3">
      <c r="A244" s="138" t="s">
        <v>726</v>
      </c>
      <c r="B244" s="138" t="s">
        <v>696</v>
      </c>
      <c r="C244" s="291">
        <v>2515.6394943200035</v>
      </c>
      <c r="D244" s="295">
        <f>+[1]IR!E101</f>
        <v>28547</v>
      </c>
      <c r="F244" s="196">
        <f t="shared" si="9"/>
        <v>0.24498500038709023</v>
      </c>
      <c r="G244" s="196">
        <f t="shared" si="10"/>
        <v>0.1749868209736542</v>
      </c>
    </row>
    <row r="245" spans="1:7" x14ac:dyDescent="0.3">
      <c r="A245" s="138" t="s">
        <v>727</v>
      </c>
      <c r="B245" s="138" t="s">
        <v>698</v>
      </c>
      <c r="C245" s="291">
        <v>2053.4045150900033</v>
      </c>
      <c r="D245" s="295">
        <f>+[1]IR!E102</f>
        <v>17230</v>
      </c>
      <c r="F245" s="196">
        <f t="shared" si="9"/>
        <v>0.19997034831898933</v>
      </c>
      <c r="G245" s="196">
        <f t="shared" si="10"/>
        <v>0.10561610415721659</v>
      </c>
    </row>
    <row r="246" spans="1:7" x14ac:dyDescent="0.3">
      <c r="A246" s="138" t="s">
        <v>728</v>
      </c>
      <c r="B246" s="138" t="s">
        <v>700</v>
      </c>
      <c r="C246" s="291">
        <v>0</v>
      </c>
      <c r="D246" s="295">
        <v>0</v>
      </c>
      <c r="F246" s="196">
        <f t="shared" si="9"/>
        <v>0</v>
      </c>
      <c r="G246" s="196">
        <f t="shared" si="10"/>
        <v>0</v>
      </c>
    </row>
    <row r="247" spans="1:7" x14ac:dyDescent="0.3">
      <c r="A247" s="138" t="s">
        <v>729</v>
      </c>
      <c r="B247" s="138" t="s">
        <v>702</v>
      </c>
      <c r="C247" s="291">
        <v>0</v>
      </c>
      <c r="D247" s="295">
        <v>0</v>
      </c>
      <c r="F247" s="196">
        <f t="shared" si="9"/>
        <v>0</v>
      </c>
      <c r="G247" s="196">
        <f t="shared" si="10"/>
        <v>0</v>
      </c>
    </row>
    <row r="248" spans="1:7" x14ac:dyDescent="0.3">
      <c r="A248" s="138" t="s">
        <v>730</v>
      </c>
      <c r="B248" s="138" t="s">
        <v>704</v>
      </c>
      <c r="C248" s="291">
        <v>0</v>
      </c>
      <c r="D248" s="295">
        <v>0</v>
      </c>
      <c r="F248" s="196">
        <f t="shared" si="9"/>
        <v>0</v>
      </c>
      <c r="G248" s="196">
        <f t="shared" si="10"/>
        <v>0</v>
      </c>
    </row>
    <row r="249" spans="1:7" x14ac:dyDescent="0.3">
      <c r="A249" s="138" t="s">
        <v>731</v>
      </c>
      <c r="B249" s="168" t="s">
        <v>143</v>
      </c>
      <c r="C249" s="197">
        <f>SUM(C241:C248)</f>
        <v>10268.544973550013</v>
      </c>
      <c r="D249" s="200">
        <f>SUM(D241:D248)</f>
        <v>163138</v>
      </c>
      <c r="F249" s="172">
        <f>SUM(F241:F248)</f>
        <v>1</v>
      </c>
      <c r="G249" s="172">
        <f>SUM(G241:G248)</f>
        <v>1</v>
      </c>
    </row>
    <row r="250" spans="1:7" outlineLevel="1" x14ac:dyDescent="0.3">
      <c r="A250" s="138" t="s">
        <v>732</v>
      </c>
      <c r="B250" s="155" t="s">
        <v>707</v>
      </c>
      <c r="C250" s="197"/>
      <c r="D250" s="200"/>
      <c r="F250" s="196">
        <f t="shared" ref="F250:F255" si="11">IF($C$249=0,"",IF(C250="[for completion]","",C250/$C$249))</f>
        <v>0</v>
      </c>
      <c r="G250" s="196">
        <f t="shared" ref="G250:G255" si="12">IF($D$249=0,"",IF(D250="[for completion]","",D250/$D$249))</f>
        <v>0</v>
      </c>
    </row>
    <row r="251" spans="1:7" outlineLevel="1" x14ac:dyDescent="0.3">
      <c r="A251" s="138" t="s">
        <v>733</v>
      </c>
      <c r="B251" s="155" t="s">
        <v>709</v>
      </c>
      <c r="C251" s="197"/>
      <c r="D251" s="200"/>
      <c r="F251" s="196">
        <f t="shared" si="11"/>
        <v>0</v>
      </c>
      <c r="G251" s="196">
        <f t="shared" si="12"/>
        <v>0</v>
      </c>
    </row>
    <row r="252" spans="1:7" outlineLevel="1" x14ac:dyDescent="0.3">
      <c r="A252" s="138" t="s">
        <v>734</v>
      </c>
      <c r="B252" s="155" t="s">
        <v>711</v>
      </c>
      <c r="C252" s="197"/>
      <c r="D252" s="200"/>
      <c r="F252" s="196">
        <f t="shared" si="11"/>
        <v>0</v>
      </c>
      <c r="G252" s="196">
        <f t="shared" si="12"/>
        <v>0</v>
      </c>
    </row>
    <row r="253" spans="1:7" outlineLevel="1" x14ac:dyDescent="0.3">
      <c r="A253" s="138" t="s">
        <v>735</v>
      </c>
      <c r="B253" s="155" t="s">
        <v>713</v>
      </c>
      <c r="C253" s="197"/>
      <c r="D253" s="200"/>
      <c r="F253" s="196">
        <f t="shared" si="11"/>
        <v>0</v>
      </c>
      <c r="G253" s="196">
        <f t="shared" si="12"/>
        <v>0</v>
      </c>
    </row>
    <row r="254" spans="1:7" outlineLevel="1" x14ac:dyDescent="0.3">
      <c r="A254" s="138" t="s">
        <v>736</v>
      </c>
      <c r="B254" s="155" t="s">
        <v>715</v>
      </c>
      <c r="C254" s="197"/>
      <c r="D254" s="200"/>
      <c r="F254" s="196">
        <f t="shared" si="11"/>
        <v>0</v>
      </c>
      <c r="G254" s="196">
        <f t="shared" si="12"/>
        <v>0</v>
      </c>
    </row>
    <row r="255" spans="1:7" outlineLevel="1" x14ac:dyDescent="0.3">
      <c r="A255" s="138" t="s">
        <v>737</v>
      </c>
      <c r="B255" s="155" t="s">
        <v>717</v>
      </c>
      <c r="C255" s="197"/>
      <c r="D255" s="200"/>
      <c r="F255" s="196">
        <f t="shared" si="11"/>
        <v>0</v>
      </c>
      <c r="G255" s="196">
        <f t="shared" si="12"/>
        <v>0</v>
      </c>
    </row>
    <row r="256" spans="1:7" outlineLevel="1" x14ac:dyDescent="0.3">
      <c r="A256" s="138" t="s">
        <v>738</v>
      </c>
      <c r="B256" s="155"/>
      <c r="F256" s="152"/>
      <c r="G256" s="152"/>
    </row>
    <row r="257" spans="1:14" outlineLevel="1" x14ac:dyDescent="0.3">
      <c r="A257" s="138" t="s">
        <v>739</v>
      </c>
      <c r="B257" s="155"/>
      <c r="F257" s="152"/>
      <c r="G257" s="152"/>
    </row>
    <row r="258" spans="1:14" outlineLevel="1" x14ac:dyDescent="0.3">
      <c r="A258" s="138" t="s">
        <v>740</v>
      </c>
      <c r="B258" s="155"/>
      <c r="F258" s="152"/>
      <c r="G258" s="152"/>
    </row>
    <row r="259" spans="1:14" ht="15" customHeight="1" x14ac:dyDescent="0.3">
      <c r="A259" s="149"/>
      <c r="B259" s="235" t="s">
        <v>741</v>
      </c>
      <c r="C259" s="149" t="s">
        <v>484</v>
      </c>
      <c r="D259" s="149"/>
      <c r="E259" s="156"/>
      <c r="F259" s="149"/>
      <c r="G259" s="149"/>
    </row>
    <row r="260" spans="1:14" x14ac:dyDescent="0.3">
      <c r="A260" s="138" t="s">
        <v>742</v>
      </c>
      <c r="B260" s="138" t="s">
        <v>743</v>
      </c>
      <c r="C260" s="260">
        <v>0.92599570286175781</v>
      </c>
      <c r="E260" s="154"/>
      <c r="F260" s="154"/>
      <c r="G260" s="154"/>
    </row>
    <row r="261" spans="1:14" x14ac:dyDescent="0.3">
      <c r="A261" s="138" t="s">
        <v>744</v>
      </c>
      <c r="B261" s="138" t="s">
        <v>745</v>
      </c>
      <c r="C261" s="260">
        <v>7.2199338775812097E-2</v>
      </c>
      <c r="E261" s="154"/>
      <c r="F261" s="154"/>
    </row>
    <row r="262" spans="1:14" x14ac:dyDescent="0.3">
      <c r="A262" s="138" t="s">
        <v>746</v>
      </c>
      <c r="B262" s="138" t="s">
        <v>747</v>
      </c>
      <c r="C262" s="260">
        <v>4.102241369980294E-6</v>
      </c>
      <c r="E262" s="154"/>
      <c r="F262" s="154"/>
    </row>
    <row r="263" spans="1:14" s="222" customFormat="1" x14ac:dyDescent="0.3">
      <c r="A263" s="223" t="s">
        <v>748</v>
      </c>
      <c r="B263" s="223" t="s">
        <v>1370</v>
      </c>
      <c r="C263" s="260">
        <v>0</v>
      </c>
      <c r="D263" s="223"/>
      <c r="E263" s="208"/>
      <c r="F263" s="208"/>
      <c r="G263" s="221"/>
    </row>
    <row r="264" spans="1:14" x14ac:dyDescent="0.3">
      <c r="A264" s="223" t="s">
        <v>1004</v>
      </c>
      <c r="B264" s="159" t="s">
        <v>996</v>
      </c>
      <c r="C264" s="260">
        <v>0</v>
      </c>
      <c r="D264" s="165"/>
      <c r="E264" s="165"/>
      <c r="F264" s="166"/>
      <c r="G264" s="166"/>
      <c r="H264" s="134"/>
      <c r="I264" s="138"/>
      <c r="J264" s="138"/>
      <c r="K264" s="138"/>
      <c r="L264" s="134"/>
      <c r="M264" s="134"/>
      <c r="N264" s="134"/>
    </row>
    <row r="265" spans="1:14" x14ac:dyDescent="0.3">
      <c r="A265" s="223" t="s">
        <v>1371</v>
      </c>
      <c r="B265" s="138" t="s">
        <v>141</v>
      </c>
      <c r="C265" s="260">
        <v>1.8008561210602523E-3</v>
      </c>
      <c r="E265" s="154"/>
      <c r="F265" s="154"/>
    </row>
    <row r="266" spans="1:14" outlineLevel="1" x14ac:dyDescent="0.3">
      <c r="A266" s="138" t="s">
        <v>749</v>
      </c>
      <c r="B266" s="155" t="s">
        <v>751</v>
      </c>
      <c r="C266" s="204"/>
      <c r="E266" s="154"/>
      <c r="F266" s="154"/>
    </row>
    <row r="267" spans="1:14" outlineLevel="1" x14ac:dyDescent="0.3">
      <c r="A267" s="223" t="s">
        <v>750</v>
      </c>
      <c r="B267" s="155" t="s">
        <v>753</v>
      </c>
      <c r="C267" s="172"/>
      <c r="E267" s="154"/>
      <c r="F267" s="154"/>
    </row>
    <row r="268" spans="1:14" outlineLevel="1" x14ac:dyDescent="0.3">
      <c r="A268" s="223" t="s">
        <v>752</v>
      </c>
      <c r="B268" s="155" t="s">
        <v>755</v>
      </c>
      <c r="C268" s="172"/>
      <c r="E268" s="154"/>
      <c r="F268" s="154"/>
    </row>
    <row r="269" spans="1:14" outlineLevel="1" x14ac:dyDescent="0.3">
      <c r="A269" s="223" t="s">
        <v>754</v>
      </c>
      <c r="B269" s="155" t="s">
        <v>757</v>
      </c>
      <c r="C269" s="172"/>
      <c r="E269" s="154"/>
      <c r="F269" s="154"/>
    </row>
    <row r="270" spans="1:14" outlineLevel="1" x14ac:dyDescent="0.3">
      <c r="A270" s="223" t="s">
        <v>756</v>
      </c>
      <c r="B270" s="155" t="s">
        <v>145</v>
      </c>
      <c r="C270" s="172"/>
      <c r="E270" s="154"/>
      <c r="F270" s="154"/>
    </row>
    <row r="271" spans="1:14" outlineLevel="1" x14ac:dyDescent="0.3">
      <c r="A271" s="223" t="s">
        <v>758</v>
      </c>
      <c r="B271" s="155" t="s">
        <v>145</v>
      </c>
      <c r="C271" s="172"/>
      <c r="E271" s="154"/>
      <c r="F271" s="154"/>
    </row>
    <row r="272" spans="1:14" outlineLevel="1" x14ac:dyDescent="0.3">
      <c r="A272" s="223" t="s">
        <v>759</v>
      </c>
      <c r="B272" s="155" t="s">
        <v>145</v>
      </c>
      <c r="C272" s="172"/>
      <c r="E272" s="154"/>
      <c r="F272" s="154"/>
    </row>
    <row r="273" spans="1:7" outlineLevel="1" x14ac:dyDescent="0.3">
      <c r="A273" s="223" t="s">
        <v>760</v>
      </c>
      <c r="B273" s="155" t="s">
        <v>145</v>
      </c>
      <c r="C273" s="172"/>
      <c r="E273" s="154"/>
      <c r="F273" s="154"/>
    </row>
    <row r="274" spans="1:7" outlineLevel="1" x14ac:dyDescent="0.3">
      <c r="A274" s="223" t="s">
        <v>761</v>
      </c>
      <c r="B274" s="155" t="s">
        <v>145</v>
      </c>
      <c r="C274" s="172"/>
      <c r="E274" s="154"/>
      <c r="F274" s="154"/>
    </row>
    <row r="275" spans="1:7" outlineLevel="1" x14ac:dyDescent="0.3">
      <c r="A275" s="223" t="s">
        <v>762</v>
      </c>
      <c r="B275" s="155" t="s">
        <v>145</v>
      </c>
      <c r="C275" s="172"/>
      <c r="E275" s="154"/>
      <c r="F275" s="154"/>
    </row>
    <row r="276" spans="1:7" ht="15" customHeight="1" x14ac:dyDescent="0.3">
      <c r="A276" s="149"/>
      <c r="B276" s="235" t="s">
        <v>763</v>
      </c>
      <c r="C276" s="149" t="s">
        <v>484</v>
      </c>
      <c r="D276" s="149"/>
      <c r="E276" s="156"/>
      <c r="F276" s="149"/>
      <c r="G276" s="151"/>
    </row>
    <row r="277" spans="1:7" x14ac:dyDescent="0.3">
      <c r="A277" s="138" t="s">
        <v>7</v>
      </c>
      <c r="B277" s="138" t="s">
        <v>997</v>
      </c>
      <c r="C277" s="260">
        <v>1</v>
      </c>
      <c r="E277" s="134"/>
      <c r="F277" s="134"/>
    </row>
    <row r="278" spans="1:7" x14ac:dyDescent="0.3">
      <c r="A278" s="138" t="s">
        <v>764</v>
      </c>
      <c r="B278" s="138" t="s">
        <v>765</v>
      </c>
      <c r="C278" s="260">
        <v>0</v>
      </c>
      <c r="E278" s="134"/>
      <c r="F278" s="134"/>
    </row>
    <row r="279" spans="1:7" x14ac:dyDescent="0.3">
      <c r="A279" s="138" t="s">
        <v>766</v>
      </c>
      <c r="B279" s="138" t="s">
        <v>141</v>
      </c>
      <c r="C279" s="260">
        <v>0</v>
      </c>
      <c r="E279" s="134"/>
      <c r="F279" s="134"/>
    </row>
    <row r="280" spans="1:7" outlineLevel="1" x14ac:dyDescent="0.3">
      <c r="A280" s="138" t="s">
        <v>767</v>
      </c>
      <c r="C280" s="172"/>
      <c r="E280" s="134"/>
      <c r="F280" s="134"/>
    </row>
    <row r="281" spans="1:7" outlineLevel="1" x14ac:dyDescent="0.3">
      <c r="A281" s="138" t="s">
        <v>768</v>
      </c>
      <c r="C281" s="172"/>
      <c r="E281" s="134"/>
      <c r="F281" s="134"/>
    </row>
    <row r="282" spans="1:7" outlineLevel="1" x14ac:dyDescent="0.3">
      <c r="A282" s="138" t="s">
        <v>769</v>
      </c>
      <c r="C282" s="172"/>
      <c r="E282" s="134"/>
      <c r="F282" s="134"/>
    </row>
    <row r="283" spans="1:7" outlineLevel="1" x14ac:dyDescent="0.3">
      <c r="A283" s="138" t="s">
        <v>770</v>
      </c>
      <c r="C283" s="172"/>
      <c r="E283" s="134"/>
      <c r="F283" s="134"/>
    </row>
    <row r="284" spans="1:7" outlineLevel="1" x14ac:dyDescent="0.3">
      <c r="A284" s="138" t="s">
        <v>771</v>
      </c>
      <c r="C284" s="172"/>
      <c r="E284" s="134"/>
      <c r="F284" s="134"/>
    </row>
    <row r="285" spans="1:7" outlineLevel="1" x14ac:dyDescent="0.3">
      <c r="A285" s="138" t="s">
        <v>772</v>
      </c>
      <c r="C285" s="172"/>
      <c r="E285" s="134"/>
      <c r="F285" s="134"/>
    </row>
    <row r="286" spans="1:7" s="205" customFormat="1" x14ac:dyDescent="0.3">
      <c r="A286" s="150"/>
      <c r="B286" s="150" t="s">
        <v>1408</v>
      </c>
      <c r="C286" s="150" t="s">
        <v>110</v>
      </c>
      <c r="D286" s="150" t="s">
        <v>1251</v>
      </c>
      <c r="E286" s="150"/>
      <c r="F286" s="150" t="s">
        <v>484</v>
      </c>
      <c r="G286" s="150" t="s">
        <v>1254</v>
      </c>
    </row>
    <row r="287" spans="1:7" s="205" customFormat="1" x14ac:dyDescent="0.3">
      <c r="A287" s="238" t="s">
        <v>1256</v>
      </c>
      <c r="B287" s="215" t="s">
        <v>577</v>
      </c>
      <c r="C287" s="213" t="s">
        <v>81</v>
      </c>
      <c r="D287" s="214" t="s">
        <v>81</v>
      </c>
      <c r="E287" s="216"/>
      <c r="F287" s="212" t="str">
        <f>IF($C$305=0,"",IF(C287="[For completion]","",C287/$C$305))</f>
        <v/>
      </c>
      <c r="G287" s="212" t="str">
        <f>IF($D$305=0,"",IF(D287="[For completion]","",D287/$D$305))</f>
        <v/>
      </c>
    </row>
    <row r="288" spans="1:7" s="205" customFormat="1" x14ac:dyDescent="0.3">
      <c r="A288" s="238" t="s">
        <v>1257</v>
      </c>
      <c r="B288" s="215" t="s">
        <v>577</v>
      </c>
      <c r="C288" s="213" t="s">
        <v>81</v>
      </c>
      <c r="D288" s="214" t="s">
        <v>81</v>
      </c>
      <c r="E288" s="216"/>
      <c r="F288" s="212" t="str">
        <f t="shared" ref="F288:F304" si="13">IF($C$305=0,"",IF(C288="[For completion]","",C288/$C$305))</f>
        <v/>
      </c>
      <c r="G288" s="212" t="str">
        <f t="shared" ref="G288:G304" si="14">IF($D$305=0,"",IF(D288="[For completion]","",D288/$D$305))</f>
        <v/>
      </c>
    </row>
    <row r="289" spans="1:7" s="205" customFormat="1" x14ac:dyDescent="0.3">
      <c r="A289" s="238" t="s">
        <v>1258</v>
      </c>
      <c r="B289" s="215" t="s">
        <v>577</v>
      </c>
      <c r="C289" s="213" t="s">
        <v>81</v>
      </c>
      <c r="D289" s="214" t="s">
        <v>81</v>
      </c>
      <c r="E289" s="216"/>
      <c r="F289" s="212" t="str">
        <f t="shared" si="13"/>
        <v/>
      </c>
      <c r="G289" s="212" t="str">
        <f t="shared" si="14"/>
        <v/>
      </c>
    </row>
    <row r="290" spans="1:7" s="205" customFormat="1" x14ac:dyDescent="0.3">
      <c r="A290" s="238" t="s">
        <v>1259</v>
      </c>
      <c r="B290" s="215" t="s">
        <v>577</v>
      </c>
      <c r="C290" s="213" t="s">
        <v>81</v>
      </c>
      <c r="D290" s="214" t="s">
        <v>81</v>
      </c>
      <c r="E290" s="216"/>
      <c r="F290" s="212" t="str">
        <f t="shared" si="13"/>
        <v/>
      </c>
      <c r="G290" s="212" t="str">
        <f t="shared" si="14"/>
        <v/>
      </c>
    </row>
    <row r="291" spans="1:7" s="205" customFormat="1" x14ac:dyDescent="0.3">
      <c r="A291" s="238" t="s">
        <v>1260</v>
      </c>
      <c r="B291" s="215" t="s">
        <v>577</v>
      </c>
      <c r="C291" s="213" t="s">
        <v>81</v>
      </c>
      <c r="D291" s="214" t="s">
        <v>81</v>
      </c>
      <c r="E291" s="216"/>
      <c r="F291" s="212" t="str">
        <f t="shared" si="13"/>
        <v/>
      </c>
      <c r="G291" s="212" t="str">
        <f t="shared" si="14"/>
        <v/>
      </c>
    </row>
    <row r="292" spans="1:7" s="205" customFormat="1" x14ac:dyDescent="0.3">
      <c r="A292" s="238" t="s">
        <v>1261</v>
      </c>
      <c r="B292" s="215" t="s">
        <v>577</v>
      </c>
      <c r="C292" s="213" t="s">
        <v>81</v>
      </c>
      <c r="D292" s="214" t="s">
        <v>81</v>
      </c>
      <c r="E292" s="216"/>
      <c r="F292" s="212" t="str">
        <f t="shared" si="13"/>
        <v/>
      </c>
      <c r="G292" s="212" t="str">
        <f t="shared" si="14"/>
        <v/>
      </c>
    </row>
    <row r="293" spans="1:7" s="205" customFormat="1" x14ac:dyDescent="0.3">
      <c r="A293" s="238" t="s">
        <v>1262</v>
      </c>
      <c r="B293" s="215" t="s">
        <v>577</v>
      </c>
      <c r="C293" s="213" t="s">
        <v>81</v>
      </c>
      <c r="D293" s="214" t="s">
        <v>81</v>
      </c>
      <c r="E293" s="216"/>
      <c r="F293" s="212" t="str">
        <f t="shared" si="13"/>
        <v/>
      </c>
      <c r="G293" s="212" t="str">
        <f t="shared" si="14"/>
        <v/>
      </c>
    </row>
    <row r="294" spans="1:7" s="205" customFormat="1" x14ac:dyDescent="0.3">
      <c r="A294" s="238" t="s">
        <v>1263</v>
      </c>
      <c r="B294" s="215" t="s">
        <v>577</v>
      </c>
      <c r="C294" s="213" t="s">
        <v>81</v>
      </c>
      <c r="D294" s="214" t="s">
        <v>81</v>
      </c>
      <c r="E294" s="216"/>
      <c r="F294" s="212" t="str">
        <f t="shared" si="13"/>
        <v/>
      </c>
      <c r="G294" s="212" t="str">
        <f t="shared" si="14"/>
        <v/>
      </c>
    </row>
    <row r="295" spans="1:7" s="205" customFormat="1" x14ac:dyDescent="0.3">
      <c r="A295" s="238" t="s">
        <v>1264</v>
      </c>
      <c r="B295" s="228" t="s">
        <v>577</v>
      </c>
      <c r="C295" s="213" t="s">
        <v>81</v>
      </c>
      <c r="D295" s="214" t="s">
        <v>81</v>
      </c>
      <c r="E295" s="216"/>
      <c r="F295" s="212" t="str">
        <f t="shared" si="13"/>
        <v/>
      </c>
      <c r="G295" s="212" t="str">
        <f t="shared" si="14"/>
        <v/>
      </c>
    </row>
    <row r="296" spans="1:7" s="205" customFormat="1" x14ac:dyDescent="0.3">
      <c r="A296" s="238" t="s">
        <v>1265</v>
      </c>
      <c r="B296" s="215" t="s">
        <v>577</v>
      </c>
      <c r="C296" s="213" t="s">
        <v>81</v>
      </c>
      <c r="D296" s="214" t="s">
        <v>81</v>
      </c>
      <c r="E296" s="216"/>
      <c r="F296" s="212" t="str">
        <f t="shared" si="13"/>
        <v/>
      </c>
      <c r="G296" s="212" t="str">
        <f t="shared" si="14"/>
        <v/>
      </c>
    </row>
    <row r="297" spans="1:7" s="205" customFormat="1" x14ac:dyDescent="0.3">
      <c r="A297" s="238" t="s">
        <v>1266</v>
      </c>
      <c r="B297" s="215" t="s">
        <v>577</v>
      </c>
      <c r="C297" s="213" t="s">
        <v>81</v>
      </c>
      <c r="D297" s="214" t="s">
        <v>81</v>
      </c>
      <c r="E297" s="216"/>
      <c r="F297" s="212" t="str">
        <f t="shared" si="13"/>
        <v/>
      </c>
      <c r="G297" s="212" t="str">
        <f t="shared" si="14"/>
        <v/>
      </c>
    </row>
    <row r="298" spans="1:7" s="205" customFormat="1" x14ac:dyDescent="0.3">
      <c r="A298" s="238" t="s">
        <v>1267</v>
      </c>
      <c r="B298" s="215" t="s">
        <v>577</v>
      </c>
      <c r="C298" s="213" t="s">
        <v>81</v>
      </c>
      <c r="D298" s="214" t="s">
        <v>81</v>
      </c>
      <c r="E298" s="216"/>
      <c r="F298" s="212" t="str">
        <f t="shared" si="13"/>
        <v/>
      </c>
      <c r="G298" s="212" t="str">
        <f t="shared" si="14"/>
        <v/>
      </c>
    </row>
    <row r="299" spans="1:7" s="205" customFormat="1" x14ac:dyDescent="0.3">
      <c r="A299" s="238" t="s">
        <v>1268</v>
      </c>
      <c r="B299" s="215" t="s">
        <v>577</v>
      </c>
      <c r="C299" s="213" t="s">
        <v>81</v>
      </c>
      <c r="D299" s="214" t="s">
        <v>81</v>
      </c>
      <c r="E299" s="216"/>
      <c r="F299" s="212" t="str">
        <f t="shared" si="13"/>
        <v/>
      </c>
      <c r="G299" s="212" t="str">
        <f t="shared" si="14"/>
        <v/>
      </c>
    </row>
    <row r="300" spans="1:7" s="205" customFormat="1" x14ac:dyDescent="0.3">
      <c r="A300" s="238" t="s">
        <v>1269</v>
      </c>
      <c r="B300" s="215" t="s">
        <v>577</v>
      </c>
      <c r="C300" s="213" t="s">
        <v>81</v>
      </c>
      <c r="D300" s="214" t="s">
        <v>81</v>
      </c>
      <c r="E300" s="216"/>
      <c r="F300" s="212" t="str">
        <f t="shared" si="13"/>
        <v/>
      </c>
      <c r="G300" s="212" t="str">
        <f t="shared" si="14"/>
        <v/>
      </c>
    </row>
    <row r="301" spans="1:7" s="205" customFormat="1" x14ac:dyDescent="0.3">
      <c r="A301" s="238" t="s">
        <v>1270</v>
      </c>
      <c r="B301" s="215" t="s">
        <v>577</v>
      </c>
      <c r="C301" s="213" t="s">
        <v>81</v>
      </c>
      <c r="D301" s="214" t="s">
        <v>81</v>
      </c>
      <c r="E301" s="216"/>
      <c r="F301" s="212" t="str">
        <f t="shared" si="13"/>
        <v/>
      </c>
      <c r="G301" s="212" t="str">
        <f t="shared" si="14"/>
        <v/>
      </c>
    </row>
    <row r="302" spans="1:7" s="205" customFormat="1" x14ac:dyDescent="0.3">
      <c r="A302" s="238" t="s">
        <v>1271</v>
      </c>
      <c r="B302" s="215" t="s">
        <v>577</v>
      </c>
      <c r="C302" s="213" t="s">
        <v>81</v>
      </c>
      <c r="D302" s="214" t="s">
        <v>81</v>
      </c>
      <c r="E302" s="216"/>
      <c r="F302" s="212" t="str">
        <f t="shared" si="13"/>
        <v/>
      </c>
      <c r="G302" s="212" t="str">
        <f t="shared" si="14"/>
        <v/>
      </c>
    </row>
    <row r="303" spans="1:7" s="205" customFormat="1" x14ac:dyDescent="0.3">
      <c r="A303" s="238" t="s">
        <v>1272</v>
      </c>
      <c r="B303" s="215" t="s">
        <v>577</v>
      </c>
      <c r="C303" s="213" t="s">
        <v>81</v>
      </c>
      <c r="D303" s="214" t="s">
        <v>81</v>
      </c>
      <c r="E303" s="216"/>
      <c r="F303" s="212" t="str">
        <f t="shared" si="13"/>
        <v/>
      </c>
      <c r="G303" s="212" t="str">
        <f t="shared" si="14"/>
        <v/>
      </c>
    </row>
    <row r="304" spans="1:7" s="205" customFormat="1" x14ac:dyDescent="0.3">
      <c r="A304" s="238" t="s">
        <v>1273</v>
      </c>
      <c r="B304" s="215" t="s">
        <v>1295</v>
      </c>
      <c r="C304" s="213" t="s">
        <v>81</v>
      </c>
      <c r="D304" s="214" t="s">
        <v>81</v>
      </c>
      <c r="E304" s="216"/>
      <c r="F304" s="212" t="str">
        <f t="shared" si="13"/>
        <v/>
      </c>
      <c r="G304" s="212" t="str">
        <f t="shared" si="14"/>
        <v/>
      </c>
    </row>
    <row r="305" spans="1:7" s="205" customFormat="1" x14ac:dyDescent="0.3">
      <c r="A305" s="238" t="s">
        <v>1274</v>
      </c>
      <c r="B305" s="215" t="s">
        <v>143</v>
      </c>
      <c r="C305" s="213">
        <f>SUM(C287:C304)</f>
        <v>0</v>
      </c>
      <c r="D305" s="214">
        <f>SUM(D287:D304)</f>
        <v>0</v>
      </c>
      <c r="E305" s="216"/>
      <c r="F305" s="231">
        <f>SUM(F287:F304)</f>
        <v>0</v>
      </c>
      <c r="G305" s="231">
        <f>SUM(G287:G304)</f>
        <v>0</v>
      </c>
    </row>
    <row r="306" spans="1:7" s="205" customFormat="1" x14ac:dyDescent="0.3">
      <c r="A306" s="238" t="s">
        <v>1275</v>
      </c>
      <c r="B306" s="215"/>
      <c r="C306" s="214"/>
      <c r="D306" s="214"/>
      <c r="E306" s="216"/>
      <c r="F306" s="216"/>
      <c r="G306" s="216"/>
    </row>
    <row r="307" spans="1:7" s="205" customFormat="1" x14ac:dyDescent="0.3">
      <c r="A307" s="238" t="s">
        <v>1276</v>
      </c>
      <c r="B307" s="215"/>
      <c r="C307" s="214"/>
      <c r="D307" s="214"/>
      <c r="E307" s="216"/>
      <c r="F307" s="216"/>
      <c r="G307" s="216"/>
    </row>
    <row r="308" spans="1:7" s="205" customFormat="1" x14ac:dyDescent="0.3">
      <c r="A308" s="238" t="s">
        <v>1277</v>
      </c>
      <c r="B308" s="215"/>
      <c r="C308" s="214"/>
      <c r="D308" s="214"/>
      <c r="E308" s="216"/>
      <c r="F308" s="216"/>
      <c r="G308" s="216"/>
    </row>
    <row r="309" spans="1:7" s="218" customFormat="1" x14ac:dyDescent="0.3">
      <c r="A309" s="150"/>
      <c r="B309" s="150" t="s">
        <v>1432</v>
      </c>
      <c r="C309" s="150" t="s">
        <v>110</v>
      </c>
      <c r="D309" s="150" t="s">
        <v>1251</v>
      </c>
      <c r="E309" s="150"/>
      <c r="F309" s="150" t="s">
        <v>484</v>
      </c>
      <c r="G309" s="150" t="s">
        <v>1254</v>
      </c>
    </row>
    <row r="310" spans="1:7" s="218" customFormat="1" x14ac:dyDescent="0.3">
      <c r="A310" s="238" t="s">
        <v>1278</v>
      </c>
      <c r="B310" s="228" t="s">
        <v>577</v>
      </c>
      <c r="C310" s="213" t="s">
        <v>81</v>
      </c>
      <c r="D310" s="227" t="s">
        <v>81</v>
      </c>
      <c r="E310" s="229"/>
      <c r="F310" s="212" t="str">
        <f>IF($C$328=0,"",IF(C310="[For completion]","",C310/$C$328))</f>
        <v/>
      </c>
      <c r="G310" s="212" t="str">
        <f>IF($D$328=0,"",IF(D310="[For completion]","",D310/$D$328))</f>
        <v/>
      </c>
    </row>
    <row r="311" spans="1:7" s="218" customFormat="1" x14ac:dyDescent="0.3">
      <c r="A311" s="238" t="s">
        <v>1279</v>
      </c>
      <c r="B311" s="228" t="s">
        <v>577</v>
      </c>
      <c r="C311" s="213" t="s">
        <v>81</v>
      </c>
      <c r="D311" s="227" t="s">
        <v>81</v>
      </c>
      <c r="E311" s="229"/>
      <c r="F311" s="261" t="str">
        <f t="shared" ref="F311:F327" si="15">IF($C$328=0,"",IF(C311="[For completion]","",C311/$C$328))</f>
        <v/>
      </c>
      <c r="G311" s="261" t="str">
        <f t="shared" ref="G311:G327" si="16">IF($D$328=0,"",IF(D311="[For completion]","",D311/$D$328))</f>
        <v/>
      </c>
    </row>
    <row r="312" spans="1:7" s="218" customFormat="1" x14ac:dyDescent="0.3">
      <c r="A312" s="238" t="s">
        <v>1280</v>
      </c>
      <c r="B312" s="228" t="s">
        <v>577</v>
      </c>
      <c r="C312" s="213" t="s">
        <v>81</v>
      </c>
      <c r="D312" s="227" t="s">
        <v>81</v>
      </c>
      <c r="E312" s="229"/>
      <c r="F312" s="261" t="str">
        <f t="shared" si="15"/>
        <v/>
      </c>
      <c r="G312" s="261" t="str">
        <f t="shared" si="16"/>
        <v/>
      </c>
    </row>
    <row r="313" spans="1:7" s="218" customFormat="1" x14ac:dyDescent="0.3">
      <c r="A313" s="238" t="s">
        <v>1281</v>
      </c>
      <c r="B313" s="228" t="s">
        <v>577</v>
      </c>
      <c r="C313" s="213" t="s">
        <v>81</v>
      </c>
      <c r="D313" s="227" t="s">
        <v>81</v>
      </c>
      <c r="E313" s="229"/>
      <c r="F313" s="261" t="str">
        <f t="shared" si="15"/>
        <v/>
      </c>
      <c r="G313" s="261" t="str">
        <f t="shared" si="16"/>
        <v/>
      </c>
    </row>
    <row r="314" spans="1:7" s="218" customFormat="1" x14ac:dyDescent="0.3">
      <c r="A314" s="238" t="s">
        <v>1282</v>
      </c>
      <c r="B314" s="228" t="s">
        <v>577</v>
      </c>
      <c r="C314" s="213" t="s">
        <v>81</v>
      </c>
      <c r="D314" s="227" t="s">
        <v>81</v>
      </c>
      <c r="E314" s="229"/>
      <c r="F314" s="261" t="str">
        <f t="shared" si="15"/>
        <v/>
      </c>
      <c r="G314" s="261" t="str">
        <f t="shared" si="16"/>
        <v/>
      </c>
    </row>
    <row r="315" spans="1:7" s="218" customFormat="1" x14ac:dyDescent="0.3">
      <c r="A315" s="238" t="s">
        <v>1283</v>
      </c>
      <c r="B315" s="228" t="s">
        <v>577</v>
      </c>
      <c r="C315" s="213" t="s">
        <v>81</v>
      </c>
      <c r="D315" s="227" t="s">
        <v>81</v>
      </c>
      <c r="E315" s="229"/>
      <c r="F315" s="261" t="str">
        <f t="shared" si="15"/>
        <v/>
      </c>
      <c r="G315" s="261" t="str">
        <f t="shared" si="16"/>
        <v/>
      </c>
    </row>
    <row r="316" spans="1:7" s="218" customFormat="1" x14ac:dyDescent="0.3">
      <c r="A316" s="238" t="s">
        <v>1284</v>
      </c>
      <c r="B316" s="228" t="s">
        <v>577</v>
      </c>
      <c r="C316" s="213" t="s">
        <v>81</v>
      </c>
      <c r="D316" s="227" t="s">
        <v>81</v>
      </c>
      <c r="E316" s="229"/>
      <c r="F316" s="261" t="str">
        <f t="shared" si="15"/>
        <v/>
      </c>
      <c r="G316" s="261" t="str">
        <f t="shared" si="16"/>
        <v/>
      </c>
    </row>
    <row r="317" spans="1:7" s="218" customFormat="1" x14ac:dyDescent="0.3">
      <c r="A317" s="238" t="s">
        <v>1285</v>
      </c>
      <c r="B317" s="228" t="s">
        <v>577</v>
      </c>
      <c r="C317" s="213" t="s">
        <v>81</v>
      </c>
      <c r="D317" s="227" t="s">
        <v>81</v>
      </c>
      <c r="E317" s="229"/>
      <c r="F317" s="261" t="str">
        <f t="shared" si="15"/>
        <v/>
      </c>
      <c r="G317" s="261" t="str">
        <f t="shared" si="16"/>
        <v/>
      </c>
    </row>
    <row r="318" spans="1:7" s="218" customFormat="1" x14ac:dyDescent="0.3">
      <c r="A318" s="238" t="s">
        <v>1286</v>
      </c>
      <c r="B318" s="228" t="s">
        <v>577</v>
      </c>
      <c r="C318" s="213" t="s">
        <v>81</v>
      </c>
      <c r="D318" s="227" t="s">
        <v>81</v>
      </c>
      <c r="E318" s="229"/>
      <c r="F318" s="261" t="str">
        <f t="shared" si="15"/>
        <v/>
      </c>
      <c r="G318" s="261" t="str">
        <f t="shared" si="16"/>
        <v/>
      </c>
    </row>
    <row r="319" spans="1:7" s="218" customFormat="1" x14ac:dyDescent="0.3">
      <c r="A319" s="238" t="s">
        <v>1287</v>
      </c>
      <c r="B319" s="228" t="s">
        <v>577</v>
      </c>
      <c r="C319" s="213" t="s">
        <v>81</v>
      </c>
      <c r="D319" s="227" t="s">
        <v>81</v>
      </c>
      <c r="E319" s="229"/>
      <c r="F319" s="261" t="str">
        <f t="shared" si="15"/>
        <v/>
      </c>
      <c r="G319" s="261" t="str">
        <f t="shared" si="16"/>
        <v/>
      </c>
    </row>
    <row r="320" spans="1:7" s="218" customFormat="1" x14ac:dyDescent="0.3">
      <c r="A320" s="238" t="s">
        <v>1325</v>
      </c>
      <c r="B320" s="228" t="s">
        <v>577</v>
      </c>
      <c r="C320" s="213" t="s">
        <v>81</v>
      </c>
      <c r="D320" s="227" t="s">
        <v>81</v>
      </c>
      <c r="E320" s="229"/>
      <c r="F320" s="261" t="str">
        <f t="shared" si="15"/>
        <v/>
      </c>
      <c r="G320" s="261" t="str">
        <f t="shared" si="16"/>
        <v/>
      </c>
    </row>
    <row r="321" spans="1:7" s="218" customFormat="1" x14ac:dyDescent="0.3">
      <c r="A321" s="238" t="s">
        <v>1328</v>
      </c>
      <c r="B321" s="228" t="s">
        <v>577</v>
      </c>
      <c r="C321" s="213" t="s">
        <v>81</v>
      </c>
      <c r="D321" s="227" t="s">
        <v>81</v>
      </c>
      <c r="E321" s="229"/>
      <c r="F321" s="261" t="str">
        <f>IF($C$328=0,"",IF(C321="[For completion]","",C321/$C$328))</f>
        <v/>
      </c>
      <c r="G321" s="261" t="str">
        <f t="shared" si="16"/>
        <v/>
      </c>
    </row>
    <row r="322" spans="1:7" s="218" customFormat="1" x14ac:dyDescent="0.3">
      <c r="A322" s="238" t="s">
        <v>1329</v>
      </c>
      <c r="B322" s="228" t="s">
        <v>577</v>
      </c>
      <c r="C322" s="213" t="s">
        <v>81</v>
      </c>
      <c r="D322" s="227" t="s">
        <v>81</v>
      </c>
      <c r="E322" s="229"/>
      <c r="F322" s="261" t="str">
        <f t="shared" si="15"/>
        <v/>
      </c>
      <c r="G322" s="261" t="str">
        <f t="shared" si="16"/>
        <v/>
      </c>
    </row>
    <row r="323" spans="1:7" s="218" customFormat="1" x14ac:dyDescent="0.3">
      <c r="A323" s="238" t="s">
        <v>1330</v>
      </c>
      <c r="B323" s="228" t="s">
        <v>577</v>
      </c>
      <c r="C323" s="213" t="s">
        <v>81</v>
      </c>
      <c r="D323" s="227" t="s">
        <v>81</v>
      </c>
      <c r="E323" s="229"/>
      <c r="F323" s="261" t="str">
        <f t="shared" si="15"/>
        <v/>
      </c>
      <c r="G323" s="261" t="str">
        <f t="shared" si="16"/>
        <v/>
      </c>
    </row>
    <row r="324" spans="1:7" s="218" customFormat="1" x14ac:dyDescent="0.3">
      <c r="A324" s="238" t="s">
        <v>1331</v>
      </c>
      <c r="B324" s="228" t="s">
        <v>577</v>
      </c>
      <c r="C324" s="213" t="s">
        <v>81</v>
      </c>
      <c r="D324" s="227" t="s">
        <v>81</v>
      </c>
      <c r="E324" s="229"/>
      <c r="F324" s="261" t="str">
        <f t="shared" si="15"/>
        <v/>
      </c>
      <c r="G324" s="261" t="str">
        <f t="shared" si="16"/>
        <v/>
      </c>
    </row>
    <row r="325" spans="1:7" s="218" customFormat="1" x14ac:dyDescent="0.3">
      <c r="A325" s="238" t="s">
        <v>1332</v>
      </c>
      <c r="B325" s="228" t="s">
        <v>577</v>
      </c>
      <c r="C325" s="213" t="s">
        <v>81</v>
      </c>
      <c r="D325" s="227" t="s">
        <v>81</v>
      </c>
      <c r="E325" s="229"/>
      <c r="F325" s="261" t="str">
        <f t="shared" si="15"/>
        <v/>
      </c>
      <c r="G325" s="261" t="str">
        <f t="shared" si="16"/>
        <v/>
      </c>
    </row>
    <row r="326" spans="1:7" s="218" customFormat="1" x14ac:dyDescent="0.3">
      <c r="A326" s="238" t="s">
        <v>1333</v>
      </c>
      <c r="B326" s="228" t="s">
        <v>577</v>
      </c>
      <c r="C326" s="213" t="s">
        <v>81</v>
      </c>
      <c r="D326" s="227" t="s">
        <v>81</v>
      </c>
      <c r="E326" s="229"/>
      <c r="F326" s="261" t="str">
        <f t="shared" si="15"/>
        <v/>
      </c>
      <c r="G326" s="261" t="str">
        <f t="shared" si="16"/>
        <v/>
      </c>
    </row>
    <row r="327" spans="1:7" s="218" customFormat="1" x14ac:dyDescent="0.3">
      <c r="A327" s="238" t="s">
        <v>1334</v>
      </c>
      <c r="B327" s="228" t="s">
        <v>1295</v>
      </c>
      <c r="C327" s="213" t="s">
        <v>81</v>
      </c>
      <c r="D327" s="227" t="s">
        <v>81</v>
      </c>
      <c r="E327" s="229"/>
      <c r="F327" s="261" t="str">
        <f t="shared" si="15"/>
        <v/>
      </c>
      <c r="G327" s="261" t="str">
        <f t="shared" si="16"/>
        <v/>
      </c>
    </row>
    <row r="328" spans="1:7" s="218" customFormat="1" x14ac:dyDescent="0.3">
      <c r="A328" s="238" t="s">
        <v>1335</v>
      </c>
      <c r="B328" s="228" t="s">
        <v>143</v>
      </c>
      <c r="C328" s="213">
        <f>SUM(C310:C327)</f>
        <v>0</v>
      </c>
      <c r="D328" s="227">
        <f>SUM(D310:D327)</f>
        <v>0</v>
      </c>
      <c r="E328" s="229"/>
      <c r="F328" s="231">
        <f>SUM(F310:F327)</f>
        <v>0</v>
      </c>
      <c r="G328" s="231">
        <f>SUM(G310:G327)</f>
        <v>0</v>
      </c>
    </row>
    <row r="329" spans="1:7" s="218" customFormat="1" x14ac:dyDescent="0.3">
      <c r="A329" s="238" t="s">
        <v>1288</v>
      </c>
      <c r="B329" s="228"/>
      <c r="C329" s="227"/>
      <c r="D329" s="227"/>
      <c r="E329" s="229"/>
      <c r="F329" s="229"/>
      <c r="G329" s="229"/>
    </row>
    <row r="330" spans="1:7" s="218" customFormat="1" x14ac:dyDescent="0.3">
      <c r="A330" s="238" t="s">
        <v>1336</v>
      </c>
      <c r="B330" s="228"/>
      <c r="C330" s="227"/>
      <c r="D330" s="227"/>
      <c r="E330" s="229"/>
      <c r="F330" s="229"/>
      <c r="G330" s="229"/>
    </row>
    <row r="331" spans="1:7" s="218" customFormat="1" x14ac:dyDescent="0.3">
      <c r="A331" s="238" t="s">
        <v>1337</v>
      </c>
      <c r="B331" s="228"/>
      <c r="C331" s="227"/>
      <c r="D331" s="227"/>
      <c r="E331" s="229"/>
      <c r="F331" s="229"/>
      <c r="G331" s="229"/>
    </row>
    <row r="332" spans="1:7" s="205" customFormat="1" x14ac:dyDescent="0.3">
      <c r="A332" s="150"/>
      <c r="B332" s="150" t="s">
        <v>1409</v>
      </c>
      <c r="C332" s="150" t="s">
        <v>110</v>
      </c>
      <c r="D332" s="150" t="s">
        <v>1251</v>
      </c>
      <c r="E332" s="150"/>
      <c r="F332" s="150" t="s">
        <v>484</v>
      </c>
      <c r="G332" s="150" t="s">
        <v>1254</v>
      </c>
    </row>
    <row r="333" spans="1:7" s="205" customFormat="1" x14ac:dyDescent="0.3">
      <c r="A333" s="238" t="s">
        <v>1338</v>
      </c>
      <c r="B333" s="215" t="s">
        <v>1244</v>
      </c>
      <c r="C333" s="213" t="s">
        <v>81</v>
      </c>
      <c r="D333" s="214" t="s">
        <v>81</v>
      </c>
      <c r="E333" s="216"/>
      <c r="F333" s="212" t="str">
        <f>IF($C$346=0,"",IF(C333="[For completion]","",C333/$C$346))</f>
        <v/>
      </c>
      <c r="G333" s="212" t="str">
        <f>IF($D$346=0,"",IF(D333="[For completion]","",D333/$D$346))</f>
        <v/>
      </c>
    </row>
    <row r="334" spans="1:7" s="205" customFormat="1" x14ac:dyDescent="0.3">
      <c r="A334" s="238" t="s">
        <v>1339</v>
      </c>
      <c r="B334" s="215" t="s">
        <v>1245</v>
      </c>
      <c r="C334" s="213" t="s">
        <v>81</v>
      </c>
      <c r="D334" s="214" t="s">
        <v>81</v>
      </c>
      <c r="E334" s="216"/>
      <c r="F334" s="261" t="str">
        <f t="shared" ref="F334:F345" si="17">IF($C$346=0,"",IF(C334="[For completion]","",C334/$C$346))</f>
        <v/>
      </c>
      <c r="G334" s="261" t="str">
        <f t="shared" ref="G334:G345" si="18">IF($D$346=0,"",IF(D334="[For completion]","",D334/$D$346))</f>
        <v/>
      </c>
    </row>
    <row r="335" spans="1:7" s="205" customFormat="1" x14ac:dyDescent="0.3">
      <c r="A335" s="238" t="s">
        <v>1340</v>
      </c>
      <c r="B335" s="244" t="s">
        <v>1413</v>
      </c>
      <c r="C335" s="213" t="s">
        <v>81</v>
      </c>
      <c r="D335" s="214" t="s">
        <v>81</v>
      </c>
      <c r="E335" s="216"/>
      <c r="F335" s="261" t="str">
        <f t="shared" si="17"/>
        <v/>
      </c>
      <c r="G335" s="261" t="str">
        <f t="shared" si="18"/>
        <v/>
      </c>
    </row>
    <row r="336" spans="1:7" s="205" customFormat="1" x14ac:dyDescent="0.3">
      <c r="A336" s="238" t="s">
        <v>1341</v>
      </c>
      <c r="B336" s="215" t="s">
        <v>1246</v>
      </c>
      <c r="C336" s="213" t="s">
        <v>81</v>
      </c>
      <c r="D336" s="214" t="s">
        <v>81</v>
      </c>
      <c r="E336" s="216"/>
      <c r="F336" s="261" t="str">
        <f t="shared" si="17"/>
        <v/>
      </c>
      <c r="G336" s="261" t="str">
        <f t="shared" si="18"/>
        <v/>
      </c>
    </row>
    <row r="337" spans="1:7" s="205" customFormat="1" x14ac:dyDescent="0.3">
      <c r="A337" s="238" t="s">
        <v>1342</v>
      </c>
      <c r="B337" s="215" t="s">
        <v>1247</v>
      </c>
      <c r="C337" s="213" t="s">
        <v>81</v>
      </c>
      <c r="D337" s="214" t="s">
        <v>81</v>
      </c>
      <c r="E337" s="216"/>
      <c r="F337" s="261" t="str">
        <f t="shared" si="17"/>
        <v/>
      </c>
      <c r="G337" s="261" t="str">
        <f t="shared" si="18"/>
        <v/>
      </c>
    </row>
    <row r="338" spans="1:7" s="205" customFormat="1" x14ac:dyDescent="0.3">
      <c r="A338" s="238" t="s">
        <v>1343</v>
      </c>
      <c r="B338" s="215" t="s">
        <v>1248</v>
      </c>
      <c r="C338" s="213" t="s">
        <v>81</v>
      </c>
      <c r="D338" s="214" t="s">
        <v>81</v>
      </c>
      <c r="E338" s="216"/>
      <c r="F338" s="261" t="str">
        <f t="shared" si="17"/>
        <v/>
      </c>
      <c r="G338" s="261" t="str">
        <f t="shared" si="18"/>
        <v/>
      </c>
    </row>
    <row r="339" spans="1:7" s="205" customFormat="1" x14ac:dyDescent="0.3">
      <c r="A339" s="238" t="s">
        <v>1344</v>
      </c>
      <c r="B339" s="215" t="s">
        <v>1249</v>
      </c>
      <c r="C339" s="213" t="s">
        <v>81</v>
      </c>
      <c r="D339" s="214" t="s">
        <v>81</v>
      </c>
      <c r="E339" s="216"/>
      <c r="F339" s="261" t="str">
        <f t="shared" si="17"/>
        <v/>
      </c>
      <c r="G339" s="261" t="str">
        <f t="shared" si="18"/>
        <v/>
      </c>
    </row>
    <row r="340" spans="1:7" s="205" customFormat="1" x14ac:dyDescent="0.3">
      <c r="A340" s="238" t="s">
        <v>1345</v>
      </c>
      <c r="B340" s="215" t="s">
        <v>1250</v>
      </c>
      <c r="C340" s="213" t="s">
        <v>81</v>
      </c>
      <c r="D340" s="214" t="s">
        <v>81</v>
      </c>
      <c r="E340" s="216"/>
      <c r="F340" s="261" t="str">
        <f t="shared" si="17"/>
        <v/>
      </c>
      <c r="G340" s="261" t="str">
        <f t="shared" si="18"/>
        <v/>
      </c>
    </row>
    <row r="341" spans="1:7" s="205" customFormat="1" x14ac:dyDescent="0.3">
      <c r="A341" s="263" t="s">
        <v>1346</v>
      </c>
      <c r="B341" s="264" t="s">
        <v>1667</v>
      </c>
      <c r="C341" s="213" t="s">
        <v>81</v>
      </c>
      <c r="D341" s="263" t="s">
        <v>81</v>
      </c>
      <c r="E341" s="273"/>
      <c r="F341" s="261" t="str">
        <f t="shared" si="17"/>
        <v/>
      </c>
      <c r="G341" s="261" t="str">
        <f t="shared" si="18"/>
        <v/>
      </c>
    </row>
    <row r="342" spans="1:7" s="205" customFormat="1" x14ac:dyDescent="0.3">
      <c r="A342" s="263" t="s">
        <v>1347</v>
      </c>
      <c r="B342" s="263" t="s">
        <v>1670</v>
      </c>
      <c r="C342" s="213" t="s">
        <v>81</v>
      </c>
      <c r="D342" s="263" t="s">
        <v>81</v>
      </c>
      <c r="E342" s="107"/>
      <c r="F342" s="261" t="str">
        <f t="shared" si="17"/>
        <v/>
      </c>
      <c r="G342" s="261" t="str">
        <f t="shared" si="18"/>
        <v/>
      </c>
    </row>
    <row r="343" spans="1:7" s="205" customFormat="1" x14ac:dyDescent="0.3">
      <c r="A343" s="263" t="s">
        <v>1348</v>
      </c>
      <c r="B343" s="263" t="s">
        <v>1668</v>
      </c>
      <c r="C343" s="213" t="s">
        <v>81</v>
      </c>
      <c r="D343" s="263" t="s">
        <v>81</v>
      </c>
      <c r="E343" s="107"/>
      <c r="F343" s="261" t="str">
        <f t="shared" si="17"/>
        <v/>
      </c>
      <c r="G343" s="261" t="str">
        <f t="shared" si="18"/>
        <v/>
      </c>
    </row>
    <row r="344" spans="1:7" s="257" customFormat="1" x14ac:dyDescent="0.3">
      <c r="A344" s="263" t="s">
        <v>1664</v>
      </c>
      <c r="B344" s="264" t="s">
        <v>1669</v>
      </c>
      <c r="C344" s="213" t="s">
        <v>81</v>
      </c>
      <c r="D344" s="263" t="s">
        <v>81</v>
      </c>
      <c r="E344" s="273"/>
      <c r="F344" s="261" t="str">
        <f t="shared" si="17"/>
        <v/>
      </c>
      <c r="G344" s="261" t="str">
        <f t="shared" si="18"/>
        <v/>
      </c>
    </row>
    <row r="345" spans="1:7" s="257" customFormat="1" x14ac:dyDescent="0.3">
      <c r="A345" s="263" t="s">
        <v>1665</v>
      </c>
      <c r="B345" s="263" t="s">
        <v>1295</v>
      </c>
      <c r="C345" s="213" t="s">
        <v>81</v>
      </c>
      <c r="D345" s="263" t="s">
        <v>81</v>
      </c>
      <c r="E345" s="107"/>
      <c r="F345" s="261" t="str">
        <f t="shared" si="17"/>
        <v/>
      </c>
      <c r="G345" s="261" t="str">
        <f t="shared" si="18"/>
        <v/>
      </c>
    </row>
    <row r="346" spans="1:7" s="257" customFormat="1" x14ac:dyDescent="0.3">
      <c r="A346" s="263" t="s">
        <v>1666</v>
      </c>
      <c r="B346" s="264" t="s">
        <v>143</v>
      </c>
      <c r="C346" s="213">
        <f>SUM(C333:C345)</f>
        <v>0</v>
      </c>
      <c r="D346" s="263">
        <f>SUM(D333:D345)</f>
        <v>0</v>
      </c>
      <c r="E346" s="273"/>
      <c r="F346" s="274">
        <f>SUM(F333:F345)</f>
        <v>0</v>
      </c>
      <c r="G346" s="274">
        <f>SUM(G333:G345)</f>
        <v>0</v>
      </c>
    </row>
    <row r="347" spans="1:7" s="257" customFormat="1" x14ac:dyDescent="0.3">
      <c r="A347" s="263" t="s">
        <v>1349</v>
      </c>
      <c r="B347" s="264"/>
      <c r="C347" s="213"/>
      <c r="D347" s="263"/>
      <c r="E347" s="273"/>
      <c r="F347" s="274"/>
      <c r="G347" s="274"/>
    </row>
    <row r="348" spans="1:7" s="257" customFormat="1" x14ac:dyDescent="0.3">
      <c r="A348" s="263" t="s">
        <v>1671</v>
      </c>
      <c r="B348" s="264"/>
      <c r="C348" s="213"/>
      <c r="D348" s="263"/>
      <c r="E348" s="273"/>
      <c r="F348" s="274"/>
      <c r="G348" s="274"/>
    </row>
    <row r="349" spans="1:7" s="257" customFormat="1" x14ac:dyDescent="0.3">
      <c r="A349" s="263" t="s">
        <v>1672</v>
      </c>
      <c r="B349" s="107"/>
      <c r="C349" s="107"/>
      <c r="D349" s="107"/>
      <c r="E349" s="107"/>
      <c r="F349" s="107"/>
      <c r="G349" s="107"/>
    </row>
    <row r="350" spans="1:7" s="257" customFormat="1" x14ac:dyDescent="0.3">
      <c r="A350" s="263" t="s">
        <v>1673</v>
      </c>
      <c r="B350" s="107"/>
      <c r="C350" s="107"/>
      <c r="D350" s="107"/>
      <c r="E350" s="107"/>
      <c r="F350" s="107"/>
      <c r="G350" s="107"/>
    </row>
    <row r="351" spans="1:7" s="257" customFormat="1" x14ac:dyDescent="0.3">
      <c r="A351" s="263" t="s">
        <v>1674</v>
      </c>
      <c r="B351" s="264"/>
      <c r="C351" s="213"/>
      <c r="D351" s="263"/>
      <c r="E351" s="273"/>
      <c r="F351" s="274"/>
      <c r="G351" s="274"/>
    </row>
    <row r="352" spans="1:7" s="257" customFormat="1" x14ac:dyDescent="0.3">
      <c r="A352" s="263" t="s">
        <v>1675</v>
      </c>
      <c r="B352" s="264"/>
      <c r="C352" s="213"/>
      <c r="D352" s="263"/>
      <c r="E352" s="273"/>
      <c r="F352" s="274"/>
      <c r="G352" s="274"/>
    </row>
    <row r="353" spans="1:7" s="257" customFormat="1" x14ac:dyDescent="0.3">
      <c r="A353" s="263" t="s">
        <v>1676</v>
      </c>
      <c r="B353" s="264"/>
      <c r="C353" s="213"/>
      <c r="D353" s="263"/>
      <c r="E353" s="273"/>
      <c r="F353" s="274"/>
      <c r="G353" s="274"/>
    </row>
    <row r="354" spans="1:7" s="257" customFormat="1" x14ac:dyDescent="0.3">
      <c r="A354" s="263" t="s">
        <v>1677</v>
      </c>
      <c r="B354" s="264"/>
      <c r="C354" s="213"/>
      <c r="D354" s="263"/>
      <c r="E354" s="273"/>
      <c r="F354" s="274"/>
      <c r="G354" s="274"/>
    </row>
    <row r="355" spans="1:7" s="205" customFormat="1" x14ac:dyDescent="0.3">
      <c r="A355" s="263" t="s">
        <v>1678</v>
      </c>
      <c r="B355" s="264"/>
      <c r="C355" s="263"/>
      <c r="D355" s="263"/>
      <c r="E355" s="273"/>
      <c r="F355" s="273"/>
      <c r="G355" s="273"/>
    </row>
    <row r="356" spans="1:7" s="257" customFormat="1" x14ac:dyDescent="0.3">
      <c r="A356" s="263" t="s">
        <v>1690</v>
      </c>
      <c r="B356" s="264"/>
      <c r="C356" s="263"/>
      <c r="D356" s="263"/>
      <c r="E356" s="273"/>
      <c r="F356" s="273"/>
      <c r="G356" s="273"/>
    </row>
    <row r="357" spans="1:7" s="205" customFormat="1" x14ac:dyDescent="0.3">
      <c r="A357" s="150"/>
      <c r="B357" s="150" t="s">
        <v>1410</v>
      </c>
      <c r="C357" s="150" t="s">
        <v>110</v>
      </c>
      <c r="D357" s="150" t="s">
        <v>1251</v>
      </c>
      <c r="E357" s="150"/>
      <c r="F357" s="150" t="s">
        <v>484</v>
      </c>
      <c r="G357" s="150" t="s">
        <v>1254</v>
      </c>
    </row>
    <row r="358" spans="1:7" s="205" customFormat="1" x14ac:dyDescent="0.3">
      <c r="A358" s="238" t="s">
        <v>1468</v>
      </c>
      <c r="B358" s="228" t="s">
        <v>1289</v>
      </c>
      <c r="C358" s="213" t="s">
        <v>81</v>
      </c>
      <c r="D358" s="227" t="s">
        <v>81</v>
      </c>
      <c r="E358" s="229"/>
      <c r="F358" s="212" t="str">
        <f>IF($C$365=0,"",IF(C358="[For completion]","",C358/$C$365))</f>
        <v/>
      </c>
      <c r="G358" s="212" t="str">
        <f>IF($D$365=0,"",IF(D358="[For completion]","",D358/$D$365))</f>
        <v/>
      </c>
    </row>
    <row r="359" spans="1:7" s="205" customFormat="1" x14ac:dyDescent="0.3">
      <c r="A359" s="238" t="s">
        <v>1469</v>
      </c>
      <c r="B359" s="225" t="s">
        <v>1290</v>
      </c>
      <c r="C359" s="213" t="s">
        <v>81</v>
      </c>
      <c r="D359" s="227" t="s">
        <v>81</v>
      </c>
      <c r="E359" s="229"/>
      <c r="F359" s="212" t="str">
        <f t="shared" ref="F359:F364" si="19">IF($C$365=0,"",IF(C359="[For completion]","",C359/$C$365))</f>
        <v/>
      </c>
      <c r="G359" s="212" t="str">
        <f t="shared" ref="G359:G364" si="20">IF($D$365=0,"",IF(D359="[For completion]","",D359/$D$365))</f>
        <v/>
      </c>
    </row>
    <row r="360" spans="1:7" s="205" customFormat="1" x14ac:dyDescent="0.3">
      <c r="A360" s="238" t="s">
        <v>1470</v>
      </c>
      <c r="B360" s="228" t="s">
        <v>1291</v>
      </c>
      <c r="C360" s="213" t="s">
        <v>81</v>
      </c>
      <c r="D360" s="227" t="s">
        <v>81</v>
      </c>
      <c r="E360" s="229"/>
      <c r="F360" s="212" t="str">
        <f t="shared" si="19"/>
        <v/>
      </c>
      <c r="G360" s="212" t="str">
        <f t="shared" si="20"/>
        <v/>
      </c>
    </row>
    <row r="361" spans="1:7" s="205" customFormat="1" x14ac:dyDescent="0.3">
      <c r="A361" s="238" t="s">
        <v>1471</v>
      </c>
      <c r="B361" s="228" t="s">
        <v>1292</v>
      </c>
      <c r="C361" s="213" t="s">
        <v>81</v>
      </c>
      <c r="D361" s="227" t="s">
        <v>81</v>
      </c>
      <c r="E361" s="229"/>
      <c r="F361" s="212" t="str">
        <f t="shared" si="19"/>
        <v/>
      </c>
      <c r="G361" s="212" t="str">
        <f t="shared" si="20"/>
        <v/>
      </c>
    </row>
    <row r="362" spans="1:7" s="205" customFormat="1" x14ac:dyDescent="0.3">
      <c r="A362" s="238" t="s">
        <v>1472</v>
      </c>
      <c r="B362" s="228" t="s">
        <v>1293</v>
      </c>
      <c r="C362" s="213" t="s">
        <v>81</v>
      </c>
      <c r="D362" s="227" t="s">
        <v>81</v>
      </c>
      <c r="E362" s="229"/>
      <c r="F362" s="212" t="str">
        <f t="shared" si="19"/>
        <v/>
      </c>
      <c r="G362" s="212" t="str">
        <f t="shared" si="20"/>
        <v/>
      </c>
    </row>
    <row r="363" spans="1:7" s="205" customFormat="1" x14ac:dyDescent="0.3">
      <c r="A363" s="238" t="s">
        <v>1473</v>
      </c>
      <c r="B363" s="228" t="s">
        <v>1294</v>
      </c>
      <c r="C363" s="213" t="s">
        <v>81</v>
      </c>
      <c r="D363" s="227" t="s">
        <v>81</v>
      </c>
      <c r="E363" s="229"/>
      <c r="F363" s="212" t="str">
        <f t="shared" si="19"/>
        <v/>
      </c>
      <c r="G363" s="212" t="str">
        <f t="shared" si="20"/>
        <v/>
      </c>
    </row>
    <row r="364" spans="1:7" s="205" customFormat="1" x14ac:dyDescent="0.3">
      <c r="A364" s="238" t="s">
        <v>1474</v>
      </c>
      <c r="B364" s="228" t="s">
        <v>1252</v>
      </c>
      <c r="C364" s="213" t="s">
        <v>81</v>
      </c>
      <c r="D364" s="227" t="s">
        <v>81</v>
      </c>
      <c r="E364" s="229"/>
      <c r="F364" s="212" t="str">
        <f t="shared" si="19"/>
        <v/>
      </c>
      <c r="G364" s="212" t="str">
        <f t="shared" si="20"/>
        <v/>
      </c>
    </row>
    <row r="365" spans="1:7" s="205" customFormat="1" x14ac:dyDescent="0.3">
      <c r="A365" s="238" t="s">
        <v>1475</v>
      </c>
      <c r="B365" s="228" t="s">
        <v>143</v>
      </c>
      <c r="C365" s="213">
        <f>SUM(C358:C364)</f>
        <v>0</v>
      </c>
      <c r="D365" s="227">
        <f>SUM(D358:D364)</f>
        <v>0</v>
      </c>
      <c r="E365" s="229"/>
      <c r="F365" s="231">
        <f>SUM(F358:F364)</f>
        <v>0</v>
      </c>
      <c r="G365" s="231">
        <f>SUM(G358:G364)</f>
        <v>0</v>
      </c>
    </row>
    <row r="366" spans="1:7" s="205" customFormat="1" x14ac:dyDescent="0.3">
      <c r="A366" s="238" t="s">
        <v>1350</v>
      </c>
      <c r="B366" s="228"/>
      <c r="C366" s="227"/>
      <c r="D366" s="227"/>
      <c r="E366" s="229"/>
      <c r="F366" s="229"/>
      <c r="G366" s="229"/>
    </row>
    <row r="367" spans="1:7" s="205" customFormat="1" x14ac:dyDescent="0.3">
      <c r="A367" s="150"/>
      <c r="B367" s="150" t="s">
        <v>1411</v>
      </c>
      <c r="C367" s="150" t="s">
        <v>110</v>
      </c>
      <c r="D367" s="150" t="s">
        <v>1251</v>
      </c>
      <c r="E367" s="150"/>
      <c r="F367" s="150" t="s">
        <v>484</v>
      </c>
      <c r="G367" s="150" t="s">
        <v>1254</v>
      </c>
    </row>
    <row r="368" spans="1:7" s="205" customFormat="1" x14ac:dyDescent="0.3">
      <c r="A368" s="238" t="s">
        <v>1476</v>
      </c>
      <c r="B368" s="228" t="s">
        <v>1376</v>
      </c>
      <c r="C368" s="213" t="s">
        <v>81</v>
      </c>
      <c r="D368" s="227" t="s">
        <v>81</v>
      </c>
      <c r="E368" s="229"/>
      <c r="F368" s="212" t="str">
        <f>IF($C$372=0,"",IF(C368="[For completion]","",C368/$C$372))</f>
        <v/>
      </c>
      <c r="G368" s="212" t="str">
        <f>IF($D$372=0,"",IF(D368="[For completion]","",D368/$D$372))</f>
        <v/>
      </c>
    </row>
    <row r="369" spans="1:7" s="205" customFormat="1" x14ac:dyDescent="0.3">
      <c r="A369" s="238" t="s">
        <v>1477</v>
      </c>
      <c r="B369" s="225" t="s">
        <v>1382</v>
      </c>
      <c r="C369" s="213" t="s">
        <v>81</v>
      </c>
      <c r="D369" s="227" t="s">
        <v>81</v>
      </c>
      <c r="E369" s="229"/>
      <c r="F369" s="212" t="str">
        <f>IF($C$372=0,"",IF(C369="[For completion]","",C369/$C$372))</f>
        <v/>
      </c>
      <c r="G369" s="212" t="str">
        <f>IF($D$372=0,"",IF(D369="[For completion]","",D369/$D$372))</f>
        <v/>
      </c>
    </row>
    <row r="370" spans="1:7" s="205" customFormat="1" x14ac:dyDescent="0.3">
      <c r="A370" s="238" t="s">
        <v>1478</v>
      </c>
      <c r="B370" s="228" t="s">
        <v>1252</v>
      </c>
      <c r="C370" s="213" t="s">
        <v>81</v>
      </c>
      <c r="D370" s="227" t="s">
        <v>81</v>
      </c>
      <c r="E370" s="229"/>
      <c r="F370" s="212" t="str">
        <f>IF($C$372=0,"",IF(C370="[For completion]","",C370/$C$372))</f>
        <v/>
      </c>
      <c r="G370" s="212" t="str">
        <f>IF($D$372=0,"",IF(D370="[For completion]","",D370/$D$372))</f>
        <v/>
      </c>
    </row>
    <row r="371" spans="1:7" s="205" customFormat="1" x14ac:dyDescent="0.3">
      <c r="A371" s="238" t="s">
        <v>1479</v>
      </c>
      <c r="B371" s="227" t="s">
        <v>1295</v>
      </c>
      <c r="C371" s="213" t="s">
        <v>81</v>
      </c>
      <c r="D371" s="227" t="s">
        <v>81</v>
      </c>
      <c r="E371" s="229"/>
      <c r="F371" s="212" t="str">
        <f>IF($C$372=0,"",IF(C371="[For completion]","",C371/$C$372))</f>
        <v/>
      </c>
      <c r="G371" s="212" t="str">
        <f>IF($D$372=0,"",IF(D371="[For completion]","",D371/$D$372))</f>
        <v/>
      </c>
    </row>
    <row r="372" spans="1:7" s="205" customFormat="1" x14ac:dyDescent="0.3">
      <c r="A372" s="238" t="s">
        <v>1480</v>
      </c>
      <c r="B372" s="228" t="s">
        <v>143</v>
      </c>
      <c r="C372" s="213">
        <f>SUM(C368:C371)</f>
        <v>0</v>
      </c>
      <c r="D372" s="227">
        <f>SUM(D368:D371)</f>
        <v>0</v>
      </c>
      <c r="E372" s="229"/>
      <c r="F372" s="231">
        <f>SUM(F368:F371)</f>
        <v>0</v>
      </c>
      <c r="G372" s="231">
        <f>SUM(G368:G371)</f>
        <v>0</v>
      </c>
    </row>
    <row r="373" spans="1:7" s="205" customFormat="1" x14ac:dyDescent="0.3">
      <c r="A373" s="238" t="s">
        <v>1481</v>
      </c>
      <c r="B373" s="228"/>
      <c r="C373" s="227"/>
      <c r="D373" s="227"/>
      <c r="E373" s="229"/>
      <c r="F373" s="229"/>
      <c r="G373" s="229"/>
    </row>
    <row r="374" spans="1:7" s="205" customFormat="1" x14ac:dyDescent="0.3">
      <c r="A374" s="150"/>
      <c r="B374" s="150" t="s">
        <v>1658</v>
      </c>
      <c r="C374" s="150" t="s">
        <v>1655</v>
      </c>
      <c r="D374" s="150" t="s">
        <v>1656</v>
      </c>
      <c r="E374" s="150"/>
      <c r="F374" s="150" t="s">
        <v>1657</v>
      </c>
      <c r="G374" s="150"/>
    </row>
    <row r="375" spans="1:7" s="205" customFormat="1" x14ac:dyDescent="0.3">
      <c r="A375" s="238" t="s">
        <v>1482</v>
      </c>
      <c r="B375" s="228" t="s">
        <v>1289</v>
      </c>
      <c r="C375" s="275" t="s">
        <v>81</v>
      </c>
      <c r="D375" s="263" t="s">
        <v>81</v>
      </c>
      <c r="E375" s="245"/>
      <c r="F375" s="279" t="s">
        <v>81</v>
      </c>
      <c r="G375" s="212" t="str">
        <f>IF($D$393=0,"",IF(D375="[For completion]","",D375/$D$393))</f>
        <v/>
      </c>
    </row>
    <row r="376" spans="1:7" s="205" customFormat="1" x14ac:dyDescent="0.3">
      <c r="A376" s="238" t="s">
        <v>1483</v>
      </c>
      <c r="B376" s="228" t="s">
        <v>1290</v>
      </c>
      <c r="C376" s="275" t="s">
        <v>81</v>
      </c>
      <c r="D376" s="263" t="s">
        <v>81</v>
      </c>
      <c r="E376" s="245"/>
      <c r="F376" s="279" t="s">
        <v>81</v>
      </c>
      <c r="G376" s="212" t="str">
        <f t="shared" ref="G376:G393" si="21">IF($D$393=0,"",IF(D376="[For completion]","",D376/$D$393))</f>
        <v/>
      </c>
    </row>
    <row r="377" spans="1:7" s="205" customFormat="1" x14ac:dyDescent="0.3">
      <c r="A377" s="238" t="s">
        <v>1484</v>
      </c>
      <c r="B377" s="228" t="s">
        <v>1291</v>
      </c>
      <c r="C377" s="275" t="s">
        <v>81</v>
      </c>
      <c r="D377" s="263" t="s">
        <v>81</v>
      </c>
      <c r="E377" s="245"/>
      <c r="F377" s="279" t="s">
        <v>81</v>
      </c>
      <c r="G377" s="212" t="str">
        <f t="shared" si="21"/>
        <v/>
      </c>
    </row>
    <row r="378" spans="1:7" s="205" customFormat="1" x14ac:dyDescent="0.3">
      <c r="A378" s="238" t="s">
        <v>1485</v>
      </c>
      <c r="B378" s="228" t="s">
        <v>1292</v>
      </c>
      <c r="C378" s="275" t="s">
        <v>81</v>
      </c>
      <c r="D378" s="263" t="s">
        <v>81</v>
      </c>
      <c r="E378" s="245"/>
      <c r="F378" s="279" t="s">
        <v>81</v>
      </c>
      <c r="G378" s="212" t="str">
        <f t="shared" si="21"/>
        <v/>
      </c>
    </row>
    <row r="379" spans="1:7" s="205" customFormat="1" x14ac:dyDescent="0.3">
      <c r="A379" s="238" t="s">
        <v>1486</v>
      </c>
      <c r="B379" s="228" t="s">
        <v>1293</v>
      </c>
      <c r="C379" s="275" t="s">
        <v>81</v>
      </c>
      <c r="D379" s="263" t="s">
        <v>81</v>
      </c>
      <c r="E379" s="245"/>
      <c r="F379" s="279" t="s">
        <v>81</v>
      </c>
      <c r="G379" s="212" t="str">
        <f t="shared" si="21"/>
        <v/>
      </c>
    </row>
    <row r="380" spans="1:7" s="205" customFormat="1" x14ac:dyDescent="0.3">
      <c r="A380" s="238" t="s">
        <v>1487</v>
      </c>
      <c r="B380" s="228" t="s">
        <v>1294</v>
      </c>
      <c r="C380" s="275" t="s">
        <v>81</v>
      </c>
      <c r="D380" s="263" t="s">
        <v>81</v>
      </c>
      <c r="E380" s="245"/>
      <c r="F380" s="279" t="s">
        <v>81</v>
      </c>
      <c r="G380" s="212" t="str">
        <f t="shared" si="21"/>
        <v/>
      </c>
    </row>
    <row r="381" spans="1:7" s="205" customFormat="1" x14ac:dyDescent="0.3">
      <c r="A381" s="238" t="s">
        <v>1488</v>
      </c>
      <c r="B381" s="228" t="s">
        <v>1252</v>
      </c>
      <c r="C381" s="275" t="s">
        <v>81</v>
      </c>
      <c r="D381" s="263" t="s">
        <v>81</v>
      </c>
      <c r="E381" s="245"/>
      <c r="F381" s="279" t="s">
        <v>81</v>
      </c>
      <c r="G381" s="212" t="str">
        <f t="shared" si="21"/>
        <v/>
      </c>
    </row>
    <row r="382" spans="1:7" s="205" customFormat="1" x14ac:dyDescent="0.3">
      <c r="A382" s="238" t="s">
        <v>1489</v>
      </c>
      <c r="B382" s="228" t="s">
        <v>1295</v>
      </c>
      <c r="C382" s="275" t="s">
        <v>81</v>
      </c>
      <c r="D382" s="263" t="s">
        <v>81</v>
      </c>
      <c r="E382" s="245"/>
      <c r="F382" s="279" t="s">
        <v>81</v>
      </c>
      <c r="G382" s="212" t="str">
        <f t="shared" si="21"/>
        <v/>
      </c>
    </row>
    <row r="383" spans="1:7" s="205" customFormat="1" x14ac:dyDescent="0.3">
      <c r="A383" s="238" t="s">
        <v>1490</v>
      </c>
      <c r="B383" s="228" t="s">
        <v>143</v>
      </c>
      <c r="C383" s="276">
        <v>0</v>
      </c>
      <c r="D383" s="276">
        <v>0</v>
      </c>
      <c r="E383" s="245"/>
      <c r="F383" s="263"/>
      <c r="G383" s="212" t="str">
        <f t="shared" si="21"/>
        <v/>
      </c>
    </row>
    <row r="384" spans="1:7" s="205" customFormat="1" x14ac:dyDescent="0.3">
      <c r="A384" s="238" t="s">
        <v>1491</v>
      </c>
      <c r="B384" s="228" t="s">
        <v>1654</v>
      </c>
      <c r="C384" s="223"/>
      <c r="D384" s="223"/>
      <c r="E384" s="223"/>
      <c r="F384" s="242" t="s">
        <v>81</v>
      </c>
      <c r="G384" s="212" t="str">
        <f t="shared" si="21"/>
        <v/>
      </c>
    </row>
    <row r="385" spans="1:7" s="205" customFormat="1" x14ac:dyDescent="0.3">
      <c r="A385" s="238" t="s">
        <v>1492</v>
      </c>
      <c r="B385" s="244"/>
      <c r="C385" s="213"/>
      <c r="D385" s="238"/>
      <c r="E385" s="245"/>
      <c r="F385" s="212"/>
      <c r="G385" s="212" t="str">
        <f t="shared" si="21"/>
        <v/>
      </c>
    </row>
    <row r="386" spans="1:7" s="205" customFormat="1" x14ac:dyDescent="0.3">
      <c r="A386" s="238" t="s">
        <v>1493</v>
      </c>
      <c r="B386" s="244"/>
      <c r="C386" s="213"/>
      <c r="D386" s="238"/>
      <c r="E386" s="245"/>
      <c r="F386" s="212"/>
      <c r="G386" s="212" t="str">
        <f t="shared" si="21"/>
        <v/>
      </c>
    </row>
    <row r="387" spans="1:7" s="205" customFormat="1" x14ac:dyDescent="0.3">
      <c r="A387" s="238" t="s">
        <v>1494</v>
      </c>
      <c r="B387" s="244"/>
      <c r="C387" s="213"/>
      <c r="D387" s="238"/>
      <c r="E387" s="245"/>
      <c r="F387" s="212"/>
      <c r="G387" s="212" t="str">
        <f t="shared" si="21"/>
        <v/>
      </c>
    </row>
    <row r="388" spans="1:7" s="205" customFormat="1" x14ac:dyDescent="0.3">
      <c r="A388" s="238" t="s">
        <v>1495</v>
      </c>
      <c r="B388" s="244"/>
      <c r="C388" s="213"/>
      <c r="D388" s="238"/>
      <c r="E388" s="245"/>
      <c r="F388" s="212"/>
      <c r="G388" s="212" t="str">
        <f t="shared" si="21"/>
        <v/>
      </c>
    </row>
    <row r="389" spans="1:7" s="205" customFormat="1" x14ac:dyDescent="0.3">
      <c r="A389" s="238" t="s">
        <v>1496</v>
      </c>
      <c r="B389" s="244"/>
      <c r="C389" s="213"/>
      <c r="D389" s="238"/>
      <c r="E389" s="245"/>
      <c r="F389" s="212"/>
      <c r="G389" s="212" t="str">
        <f t="shared" si="21"/>
        <v/>
      </c>
    </row>
    <row r="390" spans="1:7" s="205" customFormat="1" x14ac:dyDescent="0.3">
      <c r="A390" s="238" t="s">
        <v>1497</v>
      </c>
      <c r="B390" s="244"/>
      <c r="C390" s="213"/>
      <c r="D390" s="238"/>
      <c r="E390" s="245"/>
      <c r="F390" s="212"/>
      <c r="G390" s="212" t="str">
        <f t="shared" si="21"/>
        <v/>
      </c>
    </row>
    <row r="391" spans="1:7" s="205" customFormat="1" x14ac:dyDescent="0.3">
      <c r="A391" s="238" t="s">
        <v>1498</v>
      </c>
      <c r="B391" s="244"/>
      <c r="C391" s="213"/>
      <c r="D391" s="238"/>
      <c r="E391" s="245"/>
      <c r="F391" s="212"/>
      <c r="G391" s="212" t="str">
        <f t="shared" si="21"/>
        <v/>
      </c>
    </row>
    <row r="392" spans="1:7" s="205" customFormat="1" x14ac:dyDescent="0.3">
      <c r="A392" s="238" t="s">
        <v>1499</v>
      </c>
      <c r="B392" s="244"/>
      <c r="C392" s="213"/>
      <c r="D392" s="238"/>
      <c r="E392" s="245"/>
      <c r="F392" s="212"/>
      <c r="G392" s="212" t="str">
        <f t="shared" si="21"/>
        <v/>
      </c>
    </row>
    <row r="393" spans="1:7" s="205" customFormat="1" x14ac:dyDescent="0.3">
      <c r="A393" s="238" t="s">
        <v>1500</v>
      </c>
      <c r="B393" s="244"/>
      <c r="C393" s="213"/>
      <c r="D393" s="238"/>
      <c r="E393" s="245"/>
      <c r="F393" s="212"/>
      <c r="G393" s="212" t="str">
        <f t="shared" si="21"/>
        <v/>
      </c>
    </row>
    <row r="394" spans="1:7" s="205" customFormat="1" x14ac:dyDescent="0.3">
      <c r="A394" s="238" t="s">
        <v>1501</v>
      </c>
      <c r="B394" s="238"/>
      <c r="C394" s="246"/>
      <c r="D394" s="238"/>
      <c r="E394" s="245"/>
      <c r="F394" s="245"/>
      <c r="G394" s="245"/>
    </row>
    <row r="395" spans="1:7" s="205" customFormat="1" x14ac:dyDescent="0.3">
      <c r="A395" s="238" t="s">
        <v>1502</v>
      </c>
      <c r="B395" s="238"/>
      <c r="C395" s="246"/>
      <c r="D395" s="238"/>
      <c r="E395" s="245"/>
      <c r="F395" s="245"/>
      <c r="G395" s="245"/>
    </row>
    <row r="396" spans="1:7" s="205" customFormat="1" x14ac:dyDescent="0.3">
      <c r="A396" s="238" t="s">
        <v>1503</v>
      </c>
      <c r="B396" s="238"/>
      <c r="C396" s="246"/>
      <c r="D396" s="238"/>
      <c r="E396" s="245"/>
      <c r="F396" s="245"/>
      <c r="G396" s="245"/>
    </row>
    <row r="397" spans="1:7" s="205" customFormat="1" x14ac:dyDescent="0.3">
      <c r="A397" s="238" t="s">
        <v>1504</v>
      </c>
      <c r="B397" s="238"/>
      <c r="C397" s="246"/>
      <c r="D397" s="238"/>
      <c r="E397" s="245"/>
      <c r="F397" s="245"/>
      <c r="G397" s="245"/>
    </row>
    <row r="398" spans="1:7" s="205" customFormat="1" x14ac:dyDescent="0.3">
      <c r="A398" s="238" t="s">
        <v>1505</v>
      </c>
      <c r="B398" s="238"/>
      <c r="C398" s="246"/>
      <c r="D398" s="238"/>
      <c r="E398" s="245"/>
      <c r="F398" s="245"/>
      <c r="G398" s="245"/>
    </row>
    <row r="399" spans="1:7" s="205" customFormat="1" x14ac:dyDescent="0.3">
      <c r="A399" s="238" t="s">
        <v>1506</v>
      </c>
      <c r="B399" s="238"/>
      <c r="C399" s="246"/>
      <c r="D399" s="238"/>
      <c r="E399" s="245"/>
      <c r="F399" s="245"/>
      <c r="G399" s="245"/>
    </row>
    <row r="400" spans="1:7" s="205" customFormat="1" x14ac:dyDescent="0.3">
      <c r="A400" s="238" t="s">
        <v>1507</v>
      </c>
      <c r="B400" s="238"/>
      <c r="C400" s="246"/>
      <c r="D400" s="238"/>
      <c r="E400" s="245"/>
      <c r="F400" s="245"/>
      <c r="G400" s="245"/>
    </row>
    <row r="401" spans="1:7" s="205" customFormat="1" x14ac:dyDescent="0.3">
      <c r="A401" s="238" t="s">
        <v>1508</v>
      </c>
      <c r="B401" s="238"/>
      <c r="C401" s="246"/>
      <c r="D401" s="238"/>
      <c r="E401" s="245"/>
      <c r="F401" s="245"/>
      <c r="G401" s="245"/>
    </row>
    <row r="402" spans="1:7" s="205" customFormat="1" x14ac:dyDescent="0.3">
      <c r="A402" s="238" t="s">
        <v>1509</v>
      </c>
      <c r="B402" s="238"/>
      <c r="C402" s="246"/>
      <c r="D402" s="238"/>
      <c r="E402" s="245"/>
      <c r="F402" s="245"/>
      <c r="G402" s="245"/>
    </row>
    <row r="403" spans="1:7" s="205" customFormat="1" x14ac:dyDescent="0.3">
      <c r="A403" s="238" t="s">
        <v>1510</v>
      </c>
      <c r="B403" s="238"/>
      <c r="C403" s="246"/>
      <c r="D403" s="238"/>
      <c r="E403" s="245"/>
      <c r="F403" s="245"/>
      <c r="G403" s="245"/>
    </row>
    <row r="404" spans="1:7" s="205" customFormat="1" x14ac:dyDescent="0.3">
      <c r="A404" s="238" t="s">
        <v>1511</v>
      </c>
      <c r="B404" s="238"/>
      <c r="C404" s="246"/>
      <c r="D404" s="238"/>
      <c r="E404" s="245"/>
      <c r="F404" s="245"/>
      <c r="G404" s="245"/>
    </row>
    <row r="405" spans="1:7" s="205" customFormat="1" x14ac:dyDescent="0.3">
      <c r="A405" s="238" t="s">
        <v>1512</v>
      </c>
      <c r="B405" s="238"/>
      <c r="C405" s="246"/>
      <c r="D405" s="238"/>
      <c r="E405" s="245"/>
      <c r="F405" s="245"/>
      <c r="G405" s="245"/>
    </row>
    <row r="406" spans="1:7" s="205" customFormat="1" x14ac:dyDescent="0.3">
      <c r="A406" s="238" t="s">
        <v>1513</v>
      </c>
      <c r="B406" s="238"/>
      <c r="C406" s="246"/>
      <c r="D406" s="238"/>
      <c r="E406" s="245"/>
      <c r="F406" s="245"/>
      <c r="G406" s="245"/>
    </row>
    <row r="407" spans="1:7" s="205" customFormat="1" x14ac:dyDescent="0.3">
      <c r="A407" s="238" t="s">
        <v>1514</v>
      </c>
      <c r="B407" s="238"/>
      <c r="C407" s="246"/>
      <c r="D407" s="238"/>
      <c r="E407" s="245"/>
      <c r="F407" s="245"/>
      <c r="G407" s="245"/>
    </row>
    <row r="408" spans="1:7" s="205" customFormat="1" x14ac:dyDescent="0.3">
      <c r="A408" s="238" t="s">
        <v>1515</v>
      </c>
      <c r="B408" s="238"/>
      <c r="C408" s="246"/>
      <c r="D408" s="238"/>
      <c r="E408" s="245"/>
      <c r="F408" s="245"/>
      <c r="G408" s="245"/>
    </row>
    <row r="409" spans="1:7" s="205" customFormat="1" x14ac:dyDescent="0.3">
      <c r="A409" s="238" t="s">
        <v>1516</v>
      </c>
      <c r="B409" s="238"/>
      <c r="C409" s="246"/>
      <c r="D409" s="238"/>
      <c r="E409" s="245"/>
      <c r="F409" s="245"/>
      <c r="G409" s="245"/>
    </row>
    <row r="410" spans="1:7" s="205" customFormat="1" x14ac:dyDescent="0.3">
      <c r="A410" s="238" t="s">
        <v>1517</v>
      </c>
      <c r="B410" s="238"/>
      <c r="C410" s="246"/>
      <c r="D410" s="238"/>
      <c r="E410" s="245"/>
      <c r="F410" s="245"/>
      <c r="G410" s="245"/>
    </row>
    <row r="411" spans="1:7" s="205" customFormat="1" x14ac:dyDescent="0.3">
      <c r="A411" s="238" t="s">
        <v>1518</v>
      </c>
      <c r="B411" s="238"/>
      <c r="C411" s="246"/>
      <c r="D411" s="238"/>
      <c r="E411" s="245"/>
      <c r="F411" s="245"/>
      <c r="G411" s="245"/>
    </row>
    <row r="412" spans="1:7" s="205" customFormat="1" x14ac:dyDescent="0.3">
      <c r="A412" s="238" t="s">
        <v>1519</v>
      </c>
      <c r="B412" s="238"/>
      <c r="C412" s="246"/>
      <c r="D412" s="238"/>
      <c r="E412" s="245"/>
      <c r="F412" s="245"/>
      <c r="G412" s="245"/>
    </row>
    <row r="413" spans="1:7" s="218" customFormat="1" x14ac:dyDescent="0.3">
      <c r="A413" s="238" t="s">
        <v>1520</v>
      </c>
      <c r="B413" s="238"/>
      <c r="C413" s="246"/>
      <c r="D413" s="238"/>
      <c r="E413" s="245"/>
      <c r="F413" s="245"/>
      <c r="G413" s="245"/>
    </row>
    <row r="414" spans="1:7" s="218" customFormat="1" x14ac:dyDescent="0.3">
      <c r="A414" s="238" t="s">
        <v>1521</v>
      </c>
      <c r="B414" s="238"/>
      <c r="C414" s="246"/>
      <c r="D414" s="238"/>
      <c r="E414" s="245"/>
      <c r="F414" s="245"/>
      <c r="G414" s="245"/>
    </row>
    <row r="415" spans="1:7" s="218" customFormat="1" x14ac:dyDescent="0.3">
      <c r="A415" s="238" t="s">
        <v>1522</v>
      </c>
      <c r="B415" s="238"/>
      <c r="C415" s="246"/>
      <c r="D415" s="238"/>
      <c r="E415" s="245"/>
      <c r="F415" s="245"/>
      <c r="G415" s="245"/>
    </row>
    <row r="416" spans="1:7" s="218" customFormat="1" x14ac:dyDescent="0.3">
      <c r="A416" s="238" t="s">
        <v>1523</v>
      </c>
      <c r="B416" s="238"/>
      <c r="C416" s="246"/>
      <c r="D416" s="238"/>
      <c r="E416" s="245"/>
      <c r="F416" s="245"/>
      <c r="G416" s="245"/>
    </row>
    <row r="417" spans="1:7" s="218" customFormat="1" x14ac:dyDescent="0.3">
      <c r="A417" s="238" t="s">
        <v>1524</v>
      </c>
      <c r="B417" s="238"/>
      <c r="C417" s="246"/>
      <c r="D417" s="238"/>
      <c r="E417" s="245"/>
      <c r="F417" s="245"/>
      <c r="G417" s="245"/>
    </row>
    <row r="418" spans="1:7" s="218" customFormat="1" x14ac:dyDescent="0.3">
      <c r="A418" s="238" t="s">
        <v>1525</v>
      </c>
      <c r="B418" s="238"/>
      <c r="C418" s="246"/>
      <c r="D418" s="238"/>
      <c r="E418" s="245"/>
      <c r="F418" s="245"/>
      <c r="G418" s="245"/>
    </row>
    <row r="419" spans="1:7" s="218" customFormat="1" x14ac:dyDescent="0.3">
      <c r="A419" s="238" t="s">
        <v>1526</v>
      </c>
      <c r="B419" s="238"/>
      <c r="C419" s="246"/>
      <c r="D419" s="238"/>
      <c r="E419" s="245"/>
      <c r="F419" s="245"/>
      <c r="G419" s="245"/>
    </row>
    <row r="420" spans="1:7" s="218" customFormat="1" x14ac:dyDescent="0.3">
      <c r="A420" s="238" t="s">
        <v>1527</v>
      </c>
      <c r="B420" s="238"/>
      <c r="C420" s="246"/>
      <c r="D420" s="238"/>
      <c r="E420" s="245"/>
      <c r="F420" s="245"/>
      <c r="G420" s="245"/>
    </row>
    <row r="421" spans="1:7" s="218" customFormat="1" x14ac:dyDescent="0.3">
      <c r="A421" s="238" t="s">
        <v>1528</v>
      </c>
      <c r="B421" s="238"/>
      <c r="C421" s="246"/>
      <c r="D421" s="238"/>
      <c r="E421" s="245"/>
      <c r="F421" s="245"/>
      <c r="G421" s="245"/>
    </row>
    <row r="422" spans="1:7" s="205" customFormat="1" x14ac:dyDescent="0.3">
      <c r="A422" s="238" t="s">
        <v>1529</v>
      </c>
      <c r="B422" s="238"/>
      <c r="C422" s="246"/>
      <c r="D422" s="238"/>
      <c r="E422" s="245"/>
      <c r="F422" s="245"/>
      <c r="G422" s="245"/>
    </row>
    <row r="423" spans="1:7" ht="18" x14ac:dyDescent="0.3">
      <c r="A423" s="162"/>
      <c r="B423" s="163" t="s">
        <v>773</v>
      </c>
      <c r="C423" s="162"/>
      <c r="D423" s="162"/>
      <c r="E423" s="162"/>
      <c r="F423" s="164"/>
      <c r="G423" s="164"/>
    </row>
    <row r="424" spans="1:7" ht="15" customHeight="1" x14ac:dyDescent="0.3">
      <c r="A424" s="149"/>
      <c r="B424" s="149" t="s">
        <v>1414</v>
      </c>
      <c r="C424" s="149" t="s">
        <v>654</v>
      </c>
      <c r="D424" s="149" t="s">
        <v>655</v>
      </c>
      <c r="E424" s="149"/>
      <c r="F424" s="149" t="s">
        <v>485</v>
      </c>
      <c r="G424" s="149" t="s">
        <v>656</v>
      </c>
    </row>
    <row r="425" spans="1:7" x14ac:dyDescent="0.3">
      <c r="A425" s="238" t="s">
        <v>1296</v>
      </c>
      <c r="B425" s="138" t="s">
        <v>658</v>
      </c>
      <c r="C425" s="197" t="s">
        <v>81</v>
      </c>
      <c r="D425" s="165"/>
      <c r="E425" s="165"/>
      <c r="F425" s="166"/>
      <c r="G425" s="166"/>
    </row>
    <row r="426" spans="1:7" x14ac:dyDescent="0.3">
      <c r="A426" s="247"/>
      <c r="D426" s="165"/>
      <c r="E426" s="165"/>
      <c r="F426" s="166"/>
      <c r="G426" s="166"/>
    </row>
    <row r="427" spans="1:7" x14ac:dyDescent="0.3">
      <c r="A427" s="238"/>
      <c r="B427" s="138" t="s">
        <v>659</v>
      </c>
      <c r="D427" s="165"/>
      <c r="E427" s="165"/>
      <c r="F427" s="166"/>
      <c r="G427" s="166"/>
    </row>
    <row r="428" spans="1:7" x14ac:dyDescent="0.3">
      <c r="A428" s="238" t="s">
        <v>1297</v>
      </c>
      <c r="B428" s="159" t="s">
        <v>577</v>
      </c>
      <c r="C428" s="197" t="s">
        <v>81</v>
      </c>
      <c r="D428" s="200" t="s">
        <v>81</v>
      </c>
      <c r="E428" s="165"/>
      <c r="F428" s="196" t="str">
        <f t="shared" ref="F428:F451" si="22">IF($C$452=0,"",IF(C428="[for completion]","",C428/$C$452))</f>
        <v/>
      </c>
      <c r="G428" s="196" t="str">
        <f t="shared" ref="G428:G451" si="23">IF($D$452=0,"",IF(D428="[for completion]","",D428/$D$452))</f>
        <v/>
      </c>
    </row>
    <row r="429" spans="1:7" x14ac:dyDescent="0.3">
      <c r="A429" s="238" t="s">
        <v>1298</v>
      </c>
      <c r="B429" s="159" t="s">
        <v>577</v>
      </c>
      <c r="C429" s="197" t="s">
        <v>81</v>
      </c>
      <c r="D429" s="200" t="s">
        <v>81</v>
      </c>
      <c r="E429" s="165"/>
      <c r="F429" s="196" t="str">
        <f t="shared" si="22"/>
        <v/>
      </c>
      <c r="G429" s="196" t="str">
        <f t="shared" si="23"/>
        <v/>
      </c>
    </row>
    <row r="430" spans="1:7" x14ac:dyDescent="0.3">
      <c r="A430" s="238" t="s">
        <v>1299</v>
      </c>
      <c r="B430" s="159" t="s">
        <v>577</v>
      </c>
      <c r="C430" s="197" t="s">
        <v>81</v>
      </c>
      <c r="D430" s="200" t="s">
        <v>81</v>
      </c>
      <c r="E430" s="165"/>
      <c r="F430" s="196" t="str">
        <f t="shared" si="22"/>
        <v/>
      </c>
      <c r="G430" s="196" t="str">
        <f t="shared" si="23"/>
        <v/>
      </c>
    </row>
    <row r="431" spans="1:7" x14ac:dyDescent="0.3">
      <c r="A431" s="238" t="s">
        <v>1300</v>
      </c>
      <c r="B431" s="159" t="s">
        <v>577</v>
      </c>
      <c r="C431" s="197" t="s">
        <v>81</v>
      </c>
      <c r="D431" s="200" t="s">
        <v>81</v>
      </c>
      <c r="E431" s="165"/>
      <c r="F431" s="196" t="str">
        <f t="shared" si="22"/>
        <v/>
      </c>
      <c r="G431" s="196" t="str">
        <f t="shared" si="23"/>
        <v/>
      </c>
    </row>
    <row r="432" spans="1:7" x14ac:dyDescent="0.3">
      <c r="A432" s="238" t="s">
        <v>1301</v>
      </c>
      <c r="B432" s="159" t="s">
        <v>577</v>
      </c>
      <c r="C432" s="197" t="s">
        <v>81</v>
      </c>
      <c r="D432" s="200" t="s">
        <v>81</v>
      </c>
      <c r="E432" s="165"/>
      <c r="F432" s="196" t="str">
        <f t="shared" si="22"/>
        <v/>
      </c>
      <c r="G432" s="196" t="str">
        <f t="shared" si="23"/>
        <v/>
      </c>
    </row>
    <row r="433" spans="1:7" x14ac:dyDescent="0.3">
      <c r="A433" s="238" t="s">
        <v>1302</v>
      </c>
      <c r="B433" s="159" t="s">
        <v>577</v>
      </c>
      <c r="C433" s="197" t="s">
        <v>81</v>
      </c>
      <c r="D433" s="200" t="s">
        <v>81</v>
      </c>
      <c r="E433" s="165"/>
      <c r="F433" s="196" t="str">
        <f t="shared" si="22"/>
        <v/>
      </c>
      <c r="G433" s="196" t="str">
        <f t="shared" si="23"/>
        <v/>
      </c>
    </row>
    <row r="434" spans="1:7" x14ac:dyDescent="0.3">
      <c r="A434" s="238" t="s">
        <v>1303</v>
      </c>
      <c r="B434" s="159" t="s">
        <v>577</v>
      </c>
      <c r="C434" s="197" t="s">
        <v>81</v>
      </c>
      <c r="D434" s="200" t="s">
        <v>81</v>
      </c>
      <c r="E434" s="165"/>
      <c r="F434" s="196" t="str">
        <f t="shared" si="22"/>
        <v/>
      </c>
      <c r="G434" s="196" t="str">
        <f t="shared" si="23"/>
        <v/>
      </c>
    </row>
    <row r="435" spans="1:7" x14ac:dyDescent="0.3">
      <c r="A435" s="238" t="s">
        <v>1304</v>
      </c>
      <c r="B435" s="159" t="s">
        <v>577</v>
      </c>
      <c r="C435" s="197" t="s">
        <v>81</v>
      </c>
      <c r="D435" s="200" t="s">
        <v>81</v>
      </c>
      <c r="E435" s="165"/>
      <c r="F435" s="196" t="str">
        <f t="shared" si="22"/>
        <v/>
      </c>
      <c r="G435" s="196" t="str">
        <f t="shared" si="23"/>
        <v/>
      </c>
    </row>
    <row r="436" spans="1:7" x14ac:dyDescent="0.3">
      <c r="A436" s="238" t="s">
        <v>1305</v>
      </c>
      <c r="B436" s="210" t="s">
        <v>577</v>
      </c>
      <c r="C436" s="197" t="s">
        <v>81</v>
      </c>
      <c r="D436" s="200" t="s">
        <v>81</v>
      </c>
      <c r="E436" s="165"/>
      <c r="F436" s="196" t="str">
        <f t="shared" si="22"/>
        <v/>
      </c>
      <c r="G436" s="196" t="str">
        <f t="shared" si="23"/>
        <v/>
      </c>
    </row>
    <row r="437" spans="1:7" x14ac:dyDescent="0.3">
      <c r="A437" s="238" t="s">
        <v>1415</v>
      </c>
      <c r="B437" s="159" t="s">
        <v>577</v>
      </c>
      <c r="C437" s="197" t="s">
        <v>81</v>
      </c>
      <c r="D437" s="200" t="s">
        <v>81</v>
      </c>
      <c r="E437" s="159"/>
      <c r="F437" s="196" t="str">
        <f t="shared" si="22"/>
        <v/>
      </c>
      <c r="G437" s="196" t="str">
        <f t="shared" si="23"/>
        <v/>
      </c>
    </row>
    <row r="438" spans="1:7" x14ac:dyDescent="0.3">
      <c r="A438" s="238" t="s">
        <v>1416</v>
      </c>
      <c r="B438" s="159" t="s">
        <v>577</v>
      </c>
      <c r="C438" s="197" t="s">
        <v>81</v>
      </c>
      <c r="D438" s="200" t="s">
        <v>81</v>
      </c>
      <c r="E438" s="159"/>
      <c r="F438" s="196" t="str">
        <f t="shared" si="22"/>
        <v/>
      </c>
      <c r="G438" s="196" t="str">
        <f t="shared" si="23"/>
        <v/>
      </c>
    </row>
    <row r="439" spans="1:7" x14ac:dyDescent="0.3">
      <c r="A439" s="238" t="s">
        <v>1417</v>
      </c>
      <c r="B439" s="159" t="s">
        <v>577</v>
      </c>
      <c r="C439" s="197" t="s">
        <v>81</v>
      </c>
      <c r="D439" s="200" t="s">
        <v>81</v>
      </c>
      <c r="E439" s="159"/>
      <c r="F439" s="196" t="str">
        <f t="shared" si="22"/>
        <v/>
      </c>
      <c r="G439" s="196" t="str">
        <f t="shared" si="23"/>
        <v/>
      </c>
    </row>
    <row r="440" spans="1:7" x14ac:dyDescent="0.3">
      <c r="A440" s="238" t="s">
        <v>1418</v>
      </c>
      <c r="B440" s="159" t="s">
        <v>577</v>
      </c>
      <c r="C440" s="197" t="s">
        <v>81</v>
      </c>
      <c r="D440" s="200" t="s">
        <v>81</v>
      </c>
      <c r="E440" s="159"/>
      <c r="F440" s="196" t="str">
        <f t="shared" si="22"/>
        <v/>
      </c>
      <c r="G440" s="196" t="str">
        <f t="shared" si="23"/>
        <v/>
      </c>
    </row>
    <row r="441" spans="1:7" x14ac:dyDescent="0.3">
      <c r="A441" s="238" t="s">
        <v>1419</v>
      </c>
      <c r="B441" s="159" t="s">
        <v>577</v>
      </c>
      <c r="C441" s="197" t="s">
        <v>81</v>
      </c>
      <c r="D441" s="200" t="s">
        <v>81</v>
      </c>
      <c r="E441" s="159"/>
      <c r="F441" s="196" t="str">
        <f t="shared" si="22"/>
        <v/>
      </c>
      <c r="G441" s="196" t="str">
        <f t="shared" si="23"/>
        <v/>
      </c>
    </row>
    <row r="442" spans="1:7" x14ac:dyDescent="0.3">
      <c r="A442" s="238" t="s">
        <v>1420</v>
      </c>
      <c r="B442" s="159" t="s">
        <v>577</v>
      </c>
      <c r="C442" s="197" t="s">
        <v>81</v>
      </c>
      <c r="D442" s="200" t="s">
        <v>81</v>
      </c>
      <c r="E442" s="159"/>
      <c r="F442" s="196" t="str">
        <f t="shared" si="22"/>
        <v/>
      </c>
      <c r="G442" s="196" t="str">
        <f t="shared" si="23"/>
        <v/>
      </c>
    </row>
    <row r="443" spans="1:7" x14ac:dyDescent="0.3">
      <c r="A443" s="238" t="s">
        <v>1421</v>
      </c>
      <c r="B443" s="159" t="s">
        <v>577</v>
      </c>
      <c r="C443" s="197" t="s">
        <v>81</v>
      </c>
      <c r="D443" s="200" t="s">
        <v>81</v>
      </c>
      <c r="F443" s="196" t="str">
        <f t="shared" si="22"/>
        <v/>
      </c>
      <c r="G443" s="196" t="str">
        <f t="shared" si="23"/>
        <v/>
      </c>
    </row>
    <row r="444" spans="1:7" x14ac:dyDescent="0.3">
      <c r="A444" s="238" t="s">
        <v>1422</v>
      </c>
      <c r="B444" s="159" t="s">
        <v>577</v>
      </c>
      <c r="C444" s="197" t="s">
        <v>81</v>
      </c>
      <c r="D444" s="200" t="s">
        <v>81</v>
      </c>
      <c r="E444" s="154"/>
      <c r="F444" s="196" t="str">
        <f t="shared" si="22"/>
        <v/>
      </c>
      <c r="G444" s="196" t="str">
        <f t="shared" si="23"/>
        <v/>
      </c>
    </row>
    <row r="445" spans="1:7" x14ac:dyDescent="0.3">
      <c r="A445" s="238" t="s">
        <v>1423</v>
      </c>
      <c r="B445" s="159" t="s">
        <v>577</v>
      </c>
      <c r="C445" s="197" t="s">
        <v>81</v>
      </c>
      <c r="D445" s="200" t="s">
        <v>81</v>
      </c>
      <c r="E445" s="154"/>
      <c r="F445" s="196" t="str">
        <f t="shared" si="22"/>
        <v/>
      </c>
      <c r="G445" s="196" t="str">
        <f t="shared" si="23"/>
        <v/>
      </c>
    </row>
    <row r="446" spans="1:7" x14ac:dyDescent="0.3">
      <c r="A446" s="238" t="s">
        <v>1424</v>
      </c>
      <c r="B446" s="159" t="s">
        <v>577</v>
      </c>
      <c r="C446" s="197" t="s">
        <v>81</v>
      </c>
      <c r="D446" s="200" t="s">
        <v>81</v>
      </c>
      <c r="E446" s="154"/>
      <c r="F446" s="196" t="str">
        <f t="shared" si="22"/>
        <v/>
      </c>
      <c r="G446" s="196" t="str">
        <f t="shared" si="23"/>
        <v/>
      </c>
    </row>
    <row r="447" spans="1:7" x14ac:dyDescent="0.3">
      <c r="A447" s="238" t="s">
        <v>1425</v>
      </c>
      <c r="B447" s="159" t="s">
        <v>577</v>
      </c>
      <c r="C447" s="197" t="s">
        <v>81</v>
      </c>
      <c r="D447" s="200" t="s">
        <v>81</v>
      </c>
      <c r="E447" s="154"/>
      <c r="F447" s="196" t="str">
        <f t="shared" si="22"/>
        <v/>
      </c>
      <c r="G447" s="196" t="str">
        <f t="shared" si="23"/>
        <v/>
      </c>
    </row>
    <row r="448" spans="1:7" x14ac:dyDescent="0.3">
      <c r="A448" s="238" t="s">
        <v>1426</v>
      </c>
      <c r="B448" s="159" t="s">
        <v>577</v>
      </c>
      <c r="C448" s="197" t="s">
        <v>81</v>
      </c>
      <c r="D448" s="200" t="s">
        <v>81</v>
      </c>
      <c r="E448" s="154"/>
      <c r="F448" s="196" t="str">
        <f t="shared" si="22"/>
        <v/>
      </c>
      <c r="G448" s="196" t="str">
        <f t="shared" si="23"/>
        <v/>
      </c>
    </row>
    <row r="449" spans="1:7" x14ac:dyDescent="0.3">
      <c r="A449" s="238" t="s">
        <v>1427</v>
      </c>
      <c r="B449" s="159" t="s">
        <v>577</v>
      </c>
      <c r="C449" s="197" t="s">
        <v>81</v>
      </c>
      <c r="D449" s="200" t="s">
        <v>81</v>
      </c>
      <c r="E449" s="154"/>
      <c r="F449" s="196" t="str">
        <f t="shared" si="22"/>
        <v/>
      </c>
      <c r="G449" s="196" t="str">
        <f t="shared" si="23"/>
        <v/>
      </c>
    </row>
    <row r="450" spans="1:7" x14ac:dyDescent="0.3">
      <c r="A450" s="238" t="s">
        <v>1428</v>
      </c>
      <c r="B450" s="159" t="s">
        <v>577</v>
      </c>
      <c r="C450" s="197" t="s">
        <v>81</v>
      </c>
      <c r="D450" s="200" t="s">
        <v>81</v>
      </c>
      <c r="E450" s="154"/>
      <c r="F450" s="196" t="str">
        <f t="shared" si="22"/>
        <v/>
      </c>
      <c r="G450" s="196" t="str">
        <f t="shared" si="23"/>
        <v/>
      </c>
    </row>
    <row r="451" spans="1:7" x14ac:dyDescent="0.3">
      <c r="A451" s="238" t="s">
        <v>1429</v>
      </c>
      <c r="B451" s="159" t="s">
        <v>577</v>
      </c>
      <c r="C451" s="197" t="s">
        <v>81</v>
      </c>
      <c r="D451" s="200" t="s">
        <v>81</v>
      </c>
      <c r="E451" s="154"/>
      <c r="F451" s="196" t="str">
        <f t="shared" si="22"/>
        <v/>
      </c>
      <c r="G451" s="196" t="str">
        <f t="shared" si="23"/>
        <v/>
      </c>
    </row>
    <row r="452" spans="1:7" x14ac:dyDescent="0.3">
      <c r="A452" s="238" t="s">
        <v>1430</v>
      </c>
      <c r="B452" s="210" t="s">
        <v>143</v>
      </c>
      <c r="C452" s="203">
        <f>SUM(C428:C451)</f>
        <v>0</v>
      </c>
      <c r="D452" s="201">
        <f>SUM(D428:D451)</f>
        <v>0</v>
      </c>
      <c r="E452" s="154"/>
      <c r="F452" s="202">
        <f>SUM(F428:F451)</f>
        <v>0</v>
      </c>
      <c r="G452" s="202">
        <f>SUM(G428:G451)</f>
        <v>0</v>
      </c>
    </row>
    <row r="453" spans="1:7" ht="15" customHeight="1" x14ac:dyDescent="0.3">
      <c r="A453" s="149"/>
      <c r="B453" s="149" t="s">
        <v>1431</v>
      </c>
      <c r="C453" s="149" t="s">
        <v>654</v>
      </c>
      <c r="D453" s="149" t="s">
        <v>655</v>
      </c>
      <c r="E453" s="149"/>
      <c r="F453" s="149" t="s">
        <v>485</v>
      </c>
      <c r="G453" s="149" t="s">
        <v>656</v>
      </c>
    </row>
    <row r="454" spans="1:7" x14ac:dyDescent="0.3">
      <c r="A454" s="238" t="s">
        <v>1306</v>
      </c>
      <c r="B454" s="138" t="s">
        <v>687</v>
      </c>
      <c r="C454" s="172" t="s">
        <v>81</v>
      </c>
      <c r="G454" s="138"/>
    </row>
    <row r="455" spans="1:7" x14ac:dyDescent="0.3">
      <c r="A455" s="238"/>
      <c r="G455" s="138"/>
    </row>
    <row r="456" spans="1:7" x14ac:dyDescent="0.3">
      <c r="A456" s="238"/>
      <c r="B456" s="159" t="s">
        <v>688</v>
      </c>
      <c r="G456" s="138"/>
    </row>
    <row r="457" spans="1:7" x14ac:dyDescent="0.3">
      <c r="A457" s="238" t="s">
        <v>1307</v>
      </c>
      <c r="B457" s="138" t="s">
        <v>690</v>
      </c>
      <c r="C457" s="197" t="s">
        <v>81</v>
      </c>
      <c r="D457" s="200" t="s">
        <v>81</v>
      </c>
      <c r="F457" s="196" t="str">
        <f>IF($C$465=0,"",IF(C457="[for completion]","",C457/$C$465))</f>
        <v/>
      </c>
      <c r="G457" s="196" t="str">
        <f>IF($D$465=0,"",IF(D457="[for completion]","",D457/$D$465))</f>
        <v/>
      </c>
    </row>
    <row r="458" spans="1:7" x14ac:dyDescent="0.3">
      <c r="A458" s="238" t="s">
        <v>1308</v>
      </c>
      <c r="B458" s="138" t="s">
        <v>692</v>
      </c>
      <c r="C458" s="197" t="s">
        <v>81</v>
      </c>
      <c r="D458" s="200" t="s">
        <v>81</v>
      </c>
      <c r="F458" s="196" t="str">
        <f t="shared" ref="F458:F471" si="24">IF($C$465=0,"",IF(C458="[for completion]","",C458/$C$465))</f>
        <v/>
      </c>
      <c r="G458" s="196" t="str">
        <f t="shared" ref="G458:G471" si="25">IF($D$465=0,"",IF(D458="[for completion]","",D458/$D$465))</f>
        <v/>
      </c>
    </row>
    <row r="459" spans="1:7" x14ac:dyDescent="0.3">
      <c r="A459" s="238" t="s">
        <v>1309</v>
      </c>
      <c r="B459" s="138" t="s">
        <v>694</v>
      </c>
      <c r="C459" s="197" t="s">
        <v>81</v>
      </c>
      <c r="D459" s="200" t="s">
        <v>81</v>
      </c>
      <c r="F459" s="196" t="str">
        <f t="shared" si="24"/>
        <v/>
      </c>
      <c r="G459" s="196" t="str">
        <f t="shared" si="25"/>
        <v/>
      </c>
    </row>
    <row r="460" spans="1:7" x14ac:dyDescent="0.3">
      <c r="A460" s="238" t="s">
        <v>1310</v>
      </c>
      <c r="B460" s="138" t="s">
        <v>696</v>
      </c>
      <c r="C460" s="197" t="s">
        <v>81</v>
      </c>
      <c r="D460" s="200" t="s">
        <v>81</v>
      </c>
      <c r="F460" s="196" t="str">
        <f t="shared" si="24"/>
        <v/>
      </c>
      <c r="G460" s="196" t="str">
        <f t="shared" si="25"/>
        <v/>
      </c>
    </row>
    <row r="461" spans="1:7" x14ac:dyDescent="0.3">
      <c r="A461" s="238" t="s">
        <v>1311</v>
      </c>
      <c r="B461" s="138" t="s">
        <v>698</v>
      </c>
      <c r="C461" s="197" t="s">
        <v>81</v>
      </c>
      <c r="D461" s="200" t="s">
        <v>81</v>
      </c>
      <c r="F461" s="196" t="str">
        <f t="shared" si="24"/>
        <v/>
      </c>
      <c r="G461" s="196" t="str">
        <f t="shared" si="25"/>
        <v/>
      </c>
    </row>
    <row r="462" spans="1:7" x14ac:dyDescent="0.3">
      <c r="A462" s="238" t="s">
        <v>1312</v>
      </c>
      <c r="B462" s="138" t="s">
        <v>700</v>
      </c>
      <c r="C462" s="197" t="s">
        <v>81</v>
      </c>
      <c r="D462" s="200" t="s">
        <v>81</v>
      </c>
      <c r="F462" s="196" t="str">
        <f t="shared" si="24"/>
        <v/>
      </c>
      <c r="G462" s="196" t="str">
        <f t="shared" si="25"/>
        <v/>
      </c>
    </row>
    <row r="463" spans="1:7" x14ac:dyDescent="0.3">
      <c r="A463" s="238" t="s">
        <v>1313</v>
      </c>
      <c r="B463" s="138" t="s">
        <v>702</v>
      </c>
      <c r="C463" s="197" t="s">
        <v>81</v>
      </c>
      <c r="D463" s="200" t="s">
        <v>81</v>
      </c>
      <c r="F463" s="196" t="str">
        <f t="shared" si="24"/>
        <v/>
      </c>
      <c r="G463" s="196" t="str">
        <f t="shared" si="25"/>
        <v/>
      </c>
    </row>
    <row r="464" spans="1:7" x14ac:dyDescent="0.3">
      <c r="A464" s="238" t="s">
        <v>1314</v>
      </c>
      <c r="B464" s="138" t="s">
        <v>704</v>
      </c>
      <c r="C464" s="197" t="s">
        <v>81</v>
      </c>
      <c r="D464" s="200" t="s">
        <v>81</v>
      </c>
      <c r="F464" s="196" t="str">
        <f t="shared" si="24"/>
        <v/>
      </c>
      <c r="G464" s="196" t="str">
        <f t="shared" si="25"/>
        <v/>
      </c>
    </row>
    <row r="465" spans="1:7" x14ac:dyDescent="0.3">
      <c r="A465" s="238" t="s">
        <v>1315</v>
      </c>
      <c r="B465" s="168" t="s">
        <v>143</v>
      </c>
      <c r="C465" s="197">
        <f>SUM(C457:C464)</f>
        <v>0</v>
      </c>
      <c r="D465" s="200">
        <f>SUM(D457:D464)</f>
        <v>0</v>
      </c>
      <c r="F465" s="172">
        <f>SUM(F457:F464)</f>
        <v>0</v>
      </c>
      <c r="G465" s="172">
        <f>SUM(G457:G464)</f>
        <v>0</v>
      </c>
    </row>
    <row r="466" spans="1:7" outlineLevel="1" x14ac:dyDescent="0.3">
      <c r="A466" s="238" t="s">
        <v>1316</v>
      </c>
      <c r="B466" s="155" t="s">
        <v>707</v>
      </c>
      <c r="C466" s="197"/>
      <c r="D466" s="200"/>
      <c r="F466" s="196" t="str">
        <f t="shared" si="24"/>
        <v/>
      </c>
      <c r="G466" s="196" t="str">
        <f t="shared" si="25"/>
        <v/>
      </c>
    </row>
    <row r="467" spans="1:7" outlineLevel="1" x14ac:dyDescent="0.3">
      <c r="A467" s="238" t="s">
        <v>1317</v>
      </c>
      <c r="B467" s="155" t="s">
        <v>709</v>
      </c>
      <c r="C467" s="197"/>
      <c r="D467" s="200"/>
      <c r="F467" s="196" t="str">
        <f t="shared" si="24"/>
        <v/>
      </c>
      <c r="G467" s="196" t="str">
        <f t="shared" si="25"/>
        <v/>
      </c>
    </row>
    <row r="468" spans="1:7" outlineLevel="1" x14ac:dyDescent="0.3">
      <c r="A468" s="238" t="s">
        <v>1318</v>
      </c>
      <c r="B468" s="155" t="s">
        <v>711</v>
      </c>
      <c r="C468" s="197"/>
      <c r="D468" s="200"/>
      <c r="F468" s="196" t="str">
        <f t="shared" si="24"/>
        <v/>
      </c>
      <c r="G468" s="196" t="str">
        <f t="shared" si="25"/>
        <v/>
      </c>
    </row>
    <row r="469" spans="1:7" outlineLevel="1" x14ac:dyDescent="0.3">
      <c r="A469" s="238" t="s">
        <v>1319</v>
      </c>
      <c r="B469" s="155" t="s">
        <v>713</v>
      </c>
      <c r="C469" s="197"/>
      <c r="D469" s="200"/>
      <c r="F469" s="196" t="str">
        <f t="shared" si="24"/>
        <v/>
      </c>
      <c r="G469" s="196" t="str">
        <f t="shared" si="25"/>
        <v/>
      </c>
    </row>
    <row r="470" spans="1:7" outlineLevel="1" x14ac:dyDescent="0.3">
      <c r="A470" s="238" t="s">
        <v>1320</v>
      </c>
      <c r="B470" s="155" t="s">
        <v>715</v>
      </c>
      <c r="C470" s="197"/>
      <c r="D470" s="200"/>
      <c r="F470" s="196" t="str">
        <f t="shared" si="24"/>
        <v/>
      </c>
      <c r="G470" s="196" t="str">
        <f t="shared" si="25"/>
        <v/>
      </c>
    </row>
    <row r="471" spans="1:7" outlineLevel="1" x14ac:dyDescent="0.3">
      <c r="A471" s="238" t="s">
        <v>1321</v>
      </c>
      <c r="B471" s="155" t="s">
        <v>717</v>
      </c>
      <c r="C471" s="197"/>
      <c r="D471" s="200"/>
      <c r="F471" s="196" t="str">
        <f t="shared" si="24"/>
        <v/>
      </c>
      <c r="G471" s="196" t="str">
        <f t="shared" si="25"/>
        <v/>
      </c>
    </row>
    <row r="472" spans="1:7" outlineLevel="1" x14ac:dyDescent="0.3">
      <c r="A472" s="238" t="s">
        <v>1322</v>
      </c>
      <c r="B472" s="155"/>
      <c r="F472" s="152"/>
      <c r="G472" s="152"/>
    </row>
    <row r="473" spans="1:7" outlineLevel="1" x14ac:dyDescent="0.3">
      <c r="A473" s="238" t="s">
        <v>1323</v>
      </c>
      <c r="B473" s="155"/>
      <c r="F473" s="152"/>
      <c r="G473" s="152"/>
    </row>
    <row r="474" spans="1:7" outlineLevel="1" x14ac:dyDescent="0.3">
      <c r="A474" s="238" t="s">
        <v>1324</v>
      </c>
      <c r="B474" s="155"/>
      <c r="F474" s="154"/>
      <c r="G474" s="154"/>
    </row>
    <row r="475" spans="1:7" ht="15" customHeight="1" x14ac:dyDescent="0.3">
      <c r="A475" s="149"/>
      <c r="B475" s="149" t="s">
        <v>1435</v>
      </c>
      <c r="C475" s="149" t="s">
        <v>654</v>
      </c>
      <c r="D475" s="149" t="s">
        <v>655</v>
      </c>
      <c r="E475" s="149"/>
      <c r="F475" s="149" t="s">
        <v>485</v>
      </c>
      <c r="G475" s="149" t="s">
        <v>656</v>
      </c>
    </row>
    <row r="476" spans="1:7" x14ac:dyDescent="0.3">
      <c r="A476" s="238" t="s">
        <v>1351</v>
      </c>
      <c r="B476" s="138" t="s">
        <v>687</v>
      </c>
      <c r="C476" s="172" t="s">
        <v>115</v>
      </c>
      <c r="G476" s="138"/>
    </row>
    <row r="477" spans="1:7" x14ac:dyDescent="0.3">
      <c r="A477" s="238"/>
      <c r="G477" s="138"/>
    </row>
    <row r="478" spans="1:7" x14ac:dyDescent="0.3">
      <c r="A478" s="238"/>
      <c r="B478" s="159" t="s">
        <v>688</v>
      </c>
      <c r="G478" s="138"/>
    </row>
    <row r="479" spans="1:7" x14ac:dyDescent="0.3">
      <c r="A479" s="238" t="s">
        <v>1352</v>
      </c>
      <c r="B479" s="138" t="s">
        <v>690</v>
      </c>
      <c r="C479" s="197" t="s">
        <v>115</v>
      </c>
      <c r="D479" s="200" t="s">
        <v>115</v>
      </c>
      <c r="F479" s="196" t="str">
        <f>IF($C$487=0,"",IF(C479="[Mark as ND1 if not relevant]","",C479/$C$487))</f>
        <v/>
      </c>
      <c r="G479" s="196" t="str">
        <f>IF($D$487=0,"",IF(D479="[Mark as ND1 if not relevant]","",D479/$D$487))</f>
        <v/>
      </c>
    </row>
    <row r="480" spans="1:7" x14ac:dyDescent="0.3">
      <c r="A480" s="238" t="s">
        <v>1353</v>
      </c>
      <c r="B480" s="138" t="s">
        <v>692</v>
      </c>
      <c r="C480" s="197" t="s">
        <v>115</v>
      </c>
      <c r="D480" s="200" t="s">
        <v>115</v>
      </c>
      <c r="F480" s="196" t="str">
        <f t="shared" ref="F480:F486" si="26">IF($C$487=0,"",IF(C480="[Mark as ND1 if not relevant]","",C480/$C$487))</f>
        <v/>
      </c>
      <c r="G480" s="196" t="str">
        <f t="shared" ref="G480:G486" si="27">IF($D$487=0,"",IF(D480="[Mark as ND1 if not relevant]","",D480/$D$487))</f>
        <v/>
      </c>
    </row>
    <row r="481" spans="1:7" x14ac:dyDescent="0.3">
      <c r="A481" s="238" t="s">
        <v>1354</v>
      </c>
      <c r="B481" s="138" t="s">
        <v>694</v>
      </c>
      <c r="C481" s="197" t="s">
        <v>115</v>
      </c>
      <c r="D481" s="200" t="s">
        <v>115</v>
      </c>
      <c r="F481" s="196" t="str">
        <f t="shared" si="26"/>
        <v/>
      </c>
      <c r="G481" s="196" t="str">
        <f t="shared" si="27"/>
        <v/>
      </c>
    </row>
    <row r="482" spans="1:7" x14ac:dyDescent="0.3">
      <c r="A482" s="238" t="s">
        <v>1355</v>
      </c>
      <c r="B482" s="138" t="s">
        <v>696</v>
      </c>
      <c r="C482" s="197" t="s">
        <v>115</v>
      </c>
      <c r="D482" s="200" t="s">
        <v>115</v>
      </c>
      <c r="F482" s="196" t="str">
        <f t="shared" si="26"/>
        <v/>
      </c>
      <c r="G482" s="196" t="str">
        <f t="shared" si="27"/>
        <v/>
      </c>
    </row>
    <row r="483" spans="1:7" x14ac:dyDescent="0.3">
      <c r="A483" s="238" t="s">
        <v>1356</v>
      </c>
      <c r="B483" s="138" t="s">
        <v>698</v>
      </c>
      <c r="C483" s="197" t="s">
        <v>115</v>
      </c>
      <c r="D483" s="200" t="s">
        <v>115</v>
      </c>
      <c r="F483" s="196" t="str">
        <f t="shared" si="26"/>
        <v/>
      </c>
      <c r="G483" s="196" t="str">
        <f t="shared" si="27"/>
        <v/>
      </c>
    </row>
    <row r="484" spans="1:7" x14ac:dyDescent="0.3">
      <c r="A484" s="238" t="s">
        <v>1357</v>
      </c>
      <c r="B484" s="138" t="s">
        <v>700</v>
      </c>
      <c r="C484" s="197" t="s">
        <v>115</v>
      </c>
      <c r="D484" s="200" t="s">
        <v>115</v>
      </c>
      <c r="F484" s="196" t="str">
        <f t="shared" si="26"/>
        <v/>
      </c>
      <c r="G484" s="196" t="str">
        <f t="shared" si="27"/>
        <v/>
      </c>
    </row>
    <row r="485" spans="1:7" x14ac:dyDescent="0.3">
      <c r="A485" s="238" t="s">
        <v>1358</v>
      </c>
      <c r="B485" s="138" t="s">
        <v>702</v>
      </c>
      <c r="C485" s="197" t="s">
        <v>115</v>
      </c>
      <c r="D485" s="200" t="s">
        <v>115</v>
      </c>
      <c r="F485" s="196" t="str">
        <f t="shared" si="26"/>
        <v/>
      </c>
      <c r="G485" s="196" t="str">
        <f t="shared" si="27"/>
        <v/>
      </c>
    </row>
    <row r="486" spans="1:7" x14ac:dyDescent="0.3">
      <c r="A486" s="238" t="s">
        <v>1359</v>
      </c>
      <c r="B486" s="138" t="s">
        <v>704</v>
      </c>
      <c r="C486" s="197" t="s">
        <v>115</v>
      </c>
      <c r="D486" s="200" t="s">
        <v>115</v>
      </c>
      <c r="F486" s="196" t="str">
        <f t="shared" si="26"/>
        <v/>
      </c>
      <c r="G486" s="196" t="str">
        <f t="shared" si="27"/>
        <v/>
      </c>
    </row>
    <row r="487" spans="1:7" x14ac:dyDescent="0.3">
      <c r="A487" s="238" t="s">
        <v>1360</v>
      </c>
      <c r="B487" s="168" t="s">
        <v>143</v>
      </c>
      <c r="C487" s="197">
        <f>SUM(C479:C486)</f>
        <v>0</v>
      </c>
      <c r="D487" s="200">
        <f>SUM(D479:D486)</f>
        <v>0</v>
      </c>
      <c r="F487" s="172">
        <f>SUM(F479:F486)</f>
        <v>0</v>
      </c>
      <c r="G487" s="172">
        <f>SUM(G479:G486)</f>
        <v>0</v>
      </c>
    </row>
    <row r="488" spans="1:7" outlineLevel="1" x14ac:dyDescent="0.3">
      <c r="A488" s="238" t="s">
        <v>1361</v>
      </c>
      <c r="B488" s="155" t="s">
        <v>707</v>
      </c>
      <c r="C488" s="197"/>
      <c r="D488" s="200"/>
      <c r="F488" s="196" t="str">
        <f t="shared" ref="F488:F493" si="28">IF($C$487=0,"",IF(C488="[for completion]","",C488/$C$487))</f>
        <v/>
      </c>
      <c r="G488" s="196" t="str">
        <f t="shared" ref="G488:G493" si="29">IF($D$487=0,"",IF(D488="[for completion]","",D488/$D$487))</f>
        <v/>
      </c>
    </row>
    <row r="489" spans="1:7" outlineLevel="1" x14ac:dyDescent="0.3">
      <c r="A489" s="238" t="s">
        <v>1362</v>
      </c>
      <c r="B489" s="155" t="s">
        <v>709</v>
      </c>
      <c r="C489" s="197"/>
      <c r="D489" s="200"/>
      <c r="F489" s="196" t="str">
        <f t="shared" si="28"/>
        <v/>
      </c>
      <c r="G489" s="196" t="str">
        <f t="shared" si="29"/>
        <v/>
      </c>
    </row>
    <row r="490" spans="1:7" outlineLevel="1" x14ac:dyDescent="0.3">
      <c r="A490" s="238" t="s">
        <v>1363</v>
      </c>
      <c r="B490" s="155" t="s">
        <v>711</v>
      </c>
      <c r="C490" s="197"/>
      <c r="D490" s="200"/>
      <c r="F490" s="196" t="str">
        <f t="shared" si="28"/>
        <v/>
      </c>
      <c r="G490" s="196" t="str">
        <f t="shared" si="29"/>
        <v/>
      </c>
    </row>
    <row r="491" spans="1:7" outlineLevel="1" x14ac:dyDescent="0.3">
      <c r="A491" s="238" t="s">
        <v>1364</v>
      </c>
      <c r="B491" s="155" t="s">
        <v>713</v>
      </c>
      <c r="C491" s="197"/>
      <c r="D491" s="200"/>
      <c r="F491" s="196" t="str">
        <f t="shared" si="28"/>
        <v/>
      </c>
      <c r="G491" s="196" t="str">
        <f t="shared" si="29"/>
        <v/>
      </c>
    </row>
    <row r="492" spans="1:7" outlineLevel="1" x14ac:dyDescent="0.3">
      <c r="A492" s="238" t="s">
        <v>1365</v>
      </c>
      <c r="B492" s="155" t="s">
        <v>715</v>
      </c>
      <c r="C492" s="197"/>
      <c r="D492" s="200"/>
      <c r="F492" s="196" t="str">
        <f t="shared" si="28"/>
        <v/>
      </c>
      <c r="G492" s="196" t="str">
        <f t="shared" si="29"/>
        <v/>
      </c>
    </row>
    <row r="493" spans="1:7" outlineLevel="1" x14ac:dyDescent="0.3">
      <c r="A493" s="238" t="s">
        <v>1366</v>
      </c>
      <c r="B493" s="155" t="s">
        <v>717</v>
      </c>
      <c r="C493" s="197"/>
      <c r="D493" s="200"/>
      <c r="F493" s="196" t="str">
        <f t="shared" si="28"/>
        <v/>
      </c>
      <c r="G493" s="196" t="str">
        <f t="shared" si="29"/>
        <v/>
      </c>
    </row>
    <row r="494" spans="1:7" outlineLevel="1" x14ac:dyDescent="0.3">
      <c r="A494" s="238" t="s">
        <v>1367</v>
      </c>
      <c r="B494" s="155"/>
      <c r="F494" s="196"/>
      <c r="G494" s="196"/>
    </row>
    <row r="495" spans="1:7" outlineLevel="1" x14ac:dyDescent="0.3">
      <c r="A495" s="238" t="s">
        <v>1368</v>
      </c>
      <c r="B495" s="155"/>
      <c r="F495" s="196"/>
      <c r="G495" s="196"/>
    </row>
    <row r="496" spans="1:7" outlineLevel="1" x14ac:dyDescent="0.3">
      <c r="A496" s="238" t="s">
        <v>1369</v>
      </c>
      <c r="B496" s="155"/>
      <c r="F496" s="196"/>
      <c r="G496" s="172"/>
    </row>
    <row r="497" spans="1:7" ht="15" customHeight="1" x14ac:dyDescent="0.3">
      <c r="A497" s="149"/>
      <c r="B497" s="149" t="s">
        <v>1436</v>
      </c>
      <c r="C497" s="149" t="s">
        <v>774</v>
      </c>
      <c r="D497" s="149"/>
      <c r="E497" s="149"/>
      <c r="F497" s="149"/>
      <c r="G497" s="151"/>
    </row>
    <row r="498" spans="1:7" x14ac:dyDescent="0.3">
      <c r="A498" s="238" t="s">
        <v>1437</v>
      </c>
      <c r="B498" s="159" t="s">
        <v>775</v>
      </c>
      <c r="C498" s="172" t="s">
        <v>81</v>
      </c>
      <c r="G498" s="138"/>
    </row>
    <row r="499" spans="1:7" x14ac:dyDescent="0.3">
      <c r="A499" s="238" t="s">
        <v>1438</v>
      </c>
      <c r="B499" s="159" t="s">
        <v>776</v>
      </c>
      <c r="C499" s="172" t="s">
        <v>81</v>
      </c>
      <c r="G499" s="138"/>
    </row>
    <row r="500" spans="1:7" x14ac:dyDescent="0.3">
      <c r="A500" s="238" t="s">
        <v>1439</v>
      </c>
      <c r="B500" s="159" t="s">
        <v>777</v>
      </c>
      <c r="C500" s="172" t="s">
        <v>81</v>
      </c>
      <c r="G500" s="138"/>
    </row>
    <row r="501" spans="1:7" x14ac:dyDescent="0.3">
      <c r="A501" s="238" t="s">
        <v>1440</v>
      </c>
      <c r="B501" s="159" t="s">
        <v>778</v>
      </c>
      <c r="C501" s="172" t="s">
        <v>81</v>
      </c>
      <c r="G501" s="138"/>
    </row>
    <row r="502" spans="1:7" x14ac:dyDescent="0.3">
      <c r="A502" s="238" t="s">
        <v>1441</v>
      </c>
      <c r="B502" s="159" t="s">
        <v>779</v>
      </c>
      <c r="C502" s="172" t="s">
        <v>81</v>
      </c>
      <c r="G502" s="138"/>
    </row>
    <row r="503" spans="1:7" x14ac:dyDescent="0.3">
      <c r="A503" s="238" t="s">
        <v>1442</v>
      </c>
      <c r="B503" s="159" t="s">
        <v>780</v>
      </c>
      <c r="C503" s="172" t="s">
        <v>81</v>
      </c>
      <c r="G503" s="138"/>
    </row>
    <row r="504" spans="1:7" x14ac:dyDescent="0.3">
      <c r="A504" s="238" t="s">
        <v>1443</v>
      </c>
      <c r="B504" s="159" t="s">
        <v>781</v>
      </c>
      <c r="C504" s="172" t="s">
        <v>81</v>
      </c>
      <c r="G504" s="138"/>
    </row>
    <row r="505" spans="1:7" s="222" customFormat="1" x14ac:dyDescent="0.3">
      <c r="A505" s="238" t="s">
        <v>1444</v>
      </c>
      <c r="B505" s="210" t="s">
        <v>1372</v>
      </c>
      <c r="C505" s="224" t="s">
        <v>81</v>
      </c>
      <c r="D505" s="223"/>
      <c r="E505" s="223"/>
      <c r="F505" s="223"/>
      <c r="G505" s="223"/>
    </row>
    <row r="506" spans="1:7" s="222" customFormat="1" x14ac:dyDescent="0.3">
      <c r="A506" s="238" t="s">
        <v>1445</v>
      </c>
      <c r="B506" s="210" t="s">
        <v>1373</v>
      </c>
      <c r="C506" s="224" t="s">
        <v>81</v>
      </c>
      <c r="D506" s="223"/>
      <c r="E506" s="223"/>
      <c r="F506" s="223"/>
      <c r="G506" s="223"/>
    </row>
    <row r="507" spans="1:7" s="222" customFormat="1" x14ac:dyDescent="0.3">
      <c r="A507" s="238" t="s">
        <v>1446</v>
      </c>
      <c r="B507" s="210" t="s">
        <v>1374</v>
      </c>
      <c r="C507" s="224" t="s">
        <v>81</v>
      </c>
      <c r="D507" s="223"/>
      <c r="E507" s="223"/>
      <c r="F507" s="223"/>
      <c r="G507" s="223"/>
    </row>
    <row r="508" spans="1:7" x14ac:dyDescent="0.3">
      <c r="A508" s="238" t="s">
        <v>1447</v>
      </c>
      <c r="B508" s="210" t="s">
        <v>782</v>
      </c>
      <c r="C508" s="172" t="s">
        <v>81</v>
      </c>
      <c r="G508" s="138"/>
    </row>
    <row r="509" spans="1:7" x14ac:dyDescent="0.3">
      <c r="A509" s="238" t="s">
        <v>1448</v>
      </c>
      <c r="B509" s="210" t="s">
        <v>783</v>
      </c>
      <c r="C509" s="172" t="s">
        <v>81</v>
      </c>
      <c r="G509" s="138"/>
    </row>
    <row r="510" spans="1:7" x14ac:dyDescent="0.3">
      <c r="A510" s="238" t="s">
        <v>1449</v>
      </c>
      <c r="B510" s="210" t="s">
        <v>141</v>
      </c>
      <c r="C510" s="172" t="s">
        <v>81</v>
      </c>
      <c r="G510" s="138"/>
    </row>
    <row r="511" spans="1:7" outlineLevel="1" x14ac:dyDescent="0.3">
      <c r="A511" s="238" t="s">
        <v>1450</v>
      </c>
      <c r="B511" s="209" t="s">
        <v>1375</v>
      </c>
      <c r="C511" s="172"/>
      <c r="G511" s="138"/>
    </row>
    <row r="512" spans="1:7" outlineLevel="1" x14ac:dyDescent="0.3">
      <c r="A512" s="238" t="s">
        <v>1451</v>
      </c>
      <c r="B512" s="209" t="s">
        <v>145</v>
      </c>
      <c r="C512" s="172"/>
      <c r="G512" s="138"/>
    </row>
    <row r="513" spans="1:7" outlineLevel="1" x14ac:dyDescent="0.3">
      <c r="A513" s="238" t="s">
        <v>1452</v>
      </c>
      <c r="B513" s="155" t="s">
        <v>145</v>
      </c>
      <c r="C513" s="172"/>
      <c r="G513" s="138"/>
    </row>
    <row r="514" spans="1:7" outlineLevel="1" x14ac:dyDescent="0.3">
      <c r="A514" s="238" t="s">
        <v>1453</v>
      </c>
      <c r="B514" s="155" t="s">
        <v>145</v>
      </c>
      <c r="C514" s="172"/>
      <c r="G514" s="138"/>
    </row>
    <row r="515" spans="1:7" outlineLevel="1" x14ac:dyDescent="0.3">
      <c r="A515" s="238" t="s">
        <v>1454</v>
      </c>
      <c r="B515" s="155" t="s">
        <v>145</v>
      </c>
      <c r="C515" s="172"/>
      <c r="G515" s="138"/>
    </row>
    <row r="516" spans="1:7" outlineLevel="1" x14ac:dyDescent="0.3">
      <c r="A516" s="238" t="s">
        <v>1455</v>
      </c>
      <c r="B516" s="155" t="s">
        <v>145</v>
      </c>
      <c r="C516" s="172"/>
      <c r="G516" s="138"/>
    </row>
    <row r="517" spans="1:7" outlineLevel="1" x14ac:dyDescent="0.3">
      <c r="A517" s="238" t="s">
        <v>1456</v>
      </c>
      <c r="B517" s="155" t="s">
        <v>145</v>
      </c>
      <c r="C517" s="172"/>
      <c r="G517" s="138"/>
    </row>
    <row r="518" spans="1:7" outlineLevel="1" x14ac:dyDescent="0.3">
      <c r="A518" s="238" t="s">
        <v>1457</v>
      </c>
      <c r="B518" s="155" t="s">
        <v>145</v>
      </c>
      <c r="C518" s="172"/>
      <c r="G518" s="138"/>
    </row>
    <row r="519" spans="1:7" outlineLevel="1" x14ac:dyDescent="0.3">
      <c r="A519" s="238" t="s">
        <v>1458</v>
      </c>
      <c r="B519" s="155" t="s">
        <v>145</v>
      </c>
      <c r="C519" s="172"/>
      <c r="G519" s="138"/>
    </row>
    <row r="520" spans="1:7" outlineLevel="1" x14ac:dyDescent="0.3">
      <c r="A520" s="238" t="s">
        <v>1459</v>
      </c>
      <c r="B520" s="155" t="s">
        <v>145</v>
      </c>
      <c r="C520" s="172"/>
      <c r="G520" s="138"/>
    </row>
    <row r="521" spans="1:7" outlineLevel="1" x14ac:dyDescent="0.3">
      <c r="A521" s="238" t="s">
        <v>1460</v>
      </c>
      <c r="B521" s="155" t="s">
        <v>145</v>
      </c>
      <c r="C521" s="172"/>
      <c r="G521" s="138"/>
    </row>
    <row r="522" spans="1:7" outlineLevel="1" x14ac:dyDescent="0.3">
      <c r="A522" s="238" t="s">
        <v>1461</v>
      </c>
      <c r="B522" s="155" t="s">
        <v>145</v>
      </c>
      <c r="C522" s="172"/>
    </row>
    <row r="523" spans="1:7" outlineLevel="1" x14ac:dyDescent="0.3">
      <c r="A523" s="238" t="s">
        <v>1462</v>
      </c>
      <c r="B523" s="155" t="s">
        <v>145</v>
      </c>
      <c r="C523" s="172"/>
    </row>
    <row r="524" spans="1:7" outlineLevel="1" x14ac:dyDescent="0.3">
      <c r="A524" s="238" t="s">
        <v>1463</v>
      </c>
      <c r="B524" s="155" t="s">
        <v>145</v>
      </c>
      <c r="C524" s="172"/>
    </row>
    <row r="525" spans="1:7" s="205" customFormat="1" x14ac:dyDescent="0.3">
      <c r="A525" s="182"/>
      <c r="B525" s="182" t="s">
        <v>1464</v>
      </c>
      <c r="C525" s="149" t="s">
        <v>110</v>
      </c>
      <c r="D525" s="149" t="s">
        <v>1253</v>
      </c>
      <c r="E525" s="149"/>
      <c r="F525" s="149" t="s">
        <v>485</v>
      </c>
      <c r="G525" s="149" t="s">
        <v>1255</v>
      </c>
    </row>
    <row r="526" spans="1:7" s="205" customFormat="1" x14ac:dyDescent="0.3">
      <c r="A526" s="238" t="s">
        <v>1530</v>
      </c>
      <c r="B526" s="239" t="s">
        <v>577</v>
      </c>
      <c r="C526" s="232" t="s">
        <v>81</v>
      </c>
      <c r="D526" s="233" t="s">
        <v>81</v>
      </c>
      <c r="E526" s="216"/>
      <c r="F526" s="217" t="str">
        <f>IF($C$544=0,"",IF(C526="[for completion]","",IF(C526="","",C526/$C$544)))</f>
        <v/>
      </c>
      <c r="G526" s="217" t="str">
        <f>IF($D$544=0,"",IF(D526="[for completion]","",IF(D526="","",D526/$D$544)))</f>
        <v/>
      </c>
    </row>
    <row r="527" spans="1:7" s="205" customFormat="1" x14ac:dyDescent="0.3">
      <c r="A527" s="238" t="s">
        <v>1531</v>
      </c>
      <c r="B527" s="215" t="s">
        <v>577</v>
      </c>
      <c r="C527" s="232" t="s">
        <v>81</v>
      </c>
      <c r="D527" s="233" t="s">
        <v>81</v>
      </c>
      <c r="E527" s="216"/>
      <c r="F527" s="217" t="str">
        <f t="shared" ref="F527:F543" si="30">IF($C$544=0,"",IF(C527="[for completion]","",IF(C527="","",C527/$C$544)))</f>
        <v/>
      </c>
      <c r="G527" s="217" t="str">
        <f t="shared" ref="G527:G543" si="31">IF($D$544=0,"",IF(D527="[for completion]","",IF(D527="","",D527/$D$544)))</f>
        <v/>
      </c>
    </row>
    <row r="528" spans="1:7" s="205" customFormat="1" x14ac:dyDescent="0.3">
      <c r="A528" s="238" t="s">
        <v>1532</v>
      </c>
      <c r="B528" s="215" t="s">
        <v>577</v>
      </c>
      <c r="C528" s="232" t="s">
        <v>81</v>
      </c>
      <c r="D528" s="233" t="s">
        <v>81</v>
      </c>
      <c r="E528" s="216"/>
      <c r="F528" s="217" t="str">
        <f t="shared" si="30"/>
        <v/>
      </c>
      <c r="G528" s="217" t="str">
        <f t="shared" si="31"/>
        <v/>
      </c>
    </row>
    <row r="529" spans="1:7" s="205" customFormat="1" x14ac:dyDescent="0.3">
      <c r="A529" s="238" t="s">
        <v>1533</v>
      </c>
      <c r="B529" s="215" t="s">
        <v>577</v>
      </c>
      <c r="C529" s="232" t="s">
        <v>81</v>
      </c>
      <c r="D529" s="233" t="s">
        <v>81</v>
      </c>
      <c r="E529" s="216"/>
      <c r="F529" s="217" t="str">
        <f t="shared" si="30"/>
        <v/>
      </c>
      <c r="G529" s="217" t="str">
        <f t="shared" si="31"/>
        <v/>
      </c>
    </row>
    <row r="530" spans="1:7" s="205" customFormat="1" x14ac:dyDescent="0.3">
      <c r="A530" s="238" t="s">
        <v>1534</v>
      </c>
      <c r="B530" s="228" t="s">
        <v>577</v>
      </c>
      <c r="C530" s="232" t="s">
        <v>81</v>
      </c>
      <c r="D530" s="233" t="s">
        <v>81</v>
      </c>
      <c r="E530" s="216"/>
      <c r="F530" s="217" t="str">
        <f t="shared" si="30"/>
        <v/>
      </c>
      <c r="G530" s="217" t="str">
        <f t="shared" si="31"/>
        <v/>
      </c>
    </row>
    <row r="531" spans="1:7" s="205" customFormat="1" x14ac:dyDescent="0.3">
      <c r="A531" s="238" t="s">
        <v>1535</v>
      </c>
      <c r="B531" s="215" t="s">
        <v>577</v>
      </c>
      <c r="C531" s="232" t="s">
        <v>81</v>
      </c>
      <c r="D531" s="233" t="s">
        <v>81</v>
      </c>
      <c r="E531" s="216"/>
      <c r="F531" s="217" t="str">
        <f t="shared" si="30"/>
        <v/>
      </c>
      <c r="G531" s="217" t="str">
        <f t="shared" si="31"/>
        <v/>
      </c>
    </row>
    <row r="532" spans="1:7" s="205" customFormat="1" x14ac:dyDescent="0.3">
      <c r="A532" s="238" t="s">
        <v>1536</v>
      </c>
      <c r="B532" s="215" t="s">
        <v>577</v>
      </c>
      <c r="C532" s="232" t="s">
        <v>81</v>
      </c>
      <c r="D532" s="233" t="s">
        <v>81</v>
      </c>
      <c r="E532" s="216"/>
      <c r="F532" s="217" t="str">
        <f t="shared" si="30"/>
        <v/>
      </c>
      <c r="G532" s="217" t="str">
        <f t="shared" si="31"/>
        <v/>
      </c>
    </row>
    <row r="533" spans="1:7" s="205" customFormat="1" x14ac:dyDescent="0.3">
      <c r="A533" s="238" t="s">
        <v>1537</v>
      </c>
      <c r="B533" s="215" t="s">
        <v>577</v>
      </c>
      <c r="C533" s="232" t="s">
        <v>81</v>
      </c>
      <c r="D533" s="233" t="s">
        <v>81</v>
      </c>
      <c r="E533" s="216"/>
      <c r="F533" s="217" t="str">
        <f t="shared" si="30"/>
        <v/>
      </c>
      <c r="G533" s="217" t="str">
        <f t="shared" si="31"/>
        <v/>
      </c>
    </row>
    <row r="534" spans="1:7" s="205" customFormat="1" x14ac:dyDescent="0.3">
      <c r="A534" s="238" t="s">
        <v>1538</v>
      </c>
      <c r="B534" s="215" t="s">
        <v>577</v>
      </c>
      <c r="C534" s="232" t="s">
        <v>81</v>
      </c>
      <c r="D534" s="233" t="s">
        <v>81</v>
      </c>
      <c r="E534" s="216"/>
      <c r="F534" s="217" t="str">
        <f t="shared" si="30"/>
        <v/>
      </c>
      <c r="G534" s="217" t="str">
        <f t="shared" si="31"/>
        <v/>
      </c>
    </row>
    <row r="535" spans="1:7" s="205" customFormat="1" x14ac:dyDescent="0.3">
      <c r="A535" s="238" t="s">
        <v>1539</v>
      </c>
      <c r="B535" s="228" t="s">
        <v>577</v>
      </c>
      <c r="C535" s="232" t="s">
        <v>81</v>
      </c>
      <c r="D535" s="233" t="s">
        <v>81</v>
      </c>
      <c r="E535" s="216"/>
      <c r="F535" s="217" t="str">
        <f t="shared" si="30"/>
        <v/>
      </c>
      <c r="G535" s="217" t="str">
        <f t="shared" si="31"/>
        <v/>
      </c>
    </row>
    <row r="536" spans="1:7" s="205" customFormat="1" x14ac:dyDescent="0.3">
      <c r="A536" s="238" t="s">
        <v>1540</v>
      </c>
      <c r="B536" s="215" t="s">
        <v>577</v>
      </c>
      <c r="C536" s="232" t="s">
        <v>81</v>
      </c>
      <c r="D536" s="233" t="s">
        <v>81</v>
      </c>
      <c r="E536" s="216"/>
      <c r="F536" s="217" t="str">
        <f t="shared" si="30"/>
        <v/>
      </c>
      <c r="G536" s="217" t="str">
        <f t="shared" si="31"/>
        <v/>
      </c>
    </row>
    <row r="537" spans="1:7" s="205" customFormat="1" x14ac:dyDescent="0.3">
      <c r="A537" s="238" t="s">
        <v>1541</v>
      </c>
      <c r="B537" s="215" t="s">
        <v>577</v>
      </c>
      <c r="C537" s="232" t="s">
        <v>81</v>
      </c>
      <c r="D537" s="233" t="s">
        <v>81</v>
      </c>
      <c r="E537" s="216"/>
      <c r="F537" s="217" t="str">
        <f t="shared" si="30"/>
        <v/>
      </c>
      <c r="G537" s="217" t="str">
        <f t="shared" si="31"/>
        <v/>
      </c>
    </row>
    <row r="538" spans="1:7" s="205" customFormat="1" x14ac:dyDescent="0.3">
      <c r="A538" s="238" t="s">
        <v>1542</v>
      </c>
      <c r="B538" s="215" t="s">
        <v>577</v>
      </c>
      <c r="C538" s="232" t="s">
        <v>81</v>
      </c>
      <c r="D538" s="233" t="s">
        <v>81</v>
      </c>
      <c r="E538" s="216"/>
      <c r="F538" s="217" t="str">
        <f t="shared" si="30"/>
        <v/>
      </c>
      <c r="G538" s="217" t="str">
        <f t="shared" si="31"/>
        <v/>
      </c>
    </row>
    <row r="539" spans="1:7" s="205" customFormat="1" x14ac:dyDescent="0.3">
      <c r="A539" s="238" t="s">
        <v>1543</v>
      </c>
      <c r="B539" s="215" t="s">
        <v>577</v>
      </c>
      <c r="C539" s="232" t="s">
        <v>81</v>
      </c>
      <c r="D539" s="233" t="s">
        <v>81</v>
      </c>
      <c r="E539" s="216"/>
      <c r="F539" s="217" t="str">
        <f t="shared" si="30"/>
        <v/>
      </c>
      <c r="G539" s="217" t="str">
        <f t="shared" si="31"/>
        <v/>
      </c>
    </row>
    <row r="540" spans="1:7" s="205" customFormat="1" x14ac:dyDescent="0.3">
      <c r="A540" s="238" t="s">
        <v>1544</v>
      </c>
      <c r="B540" s="215" t="s">
        <v>577</v>
      </c>
      <c r="C540" s="232" t="s">
        <v>81</v>
      </c>
      <c r="D540" s="233" t="s">
        <v>81</v>
      </c>
      <c r="E540" s="216"/>
      <c r="F540" s="217" t="str">
        <f t="shared" si="30"/>
        <v/>
      </c>
      <c r="G540" s="217" t="str">
        <f t="shared" si="31"/>
        <v/>
      </c>
    </row>
    <row r="541" spans="1:7" s="205" customFormat="1" x14ac:dyDescent="0.3">
      <c r="A541" s="238" t="s">
        <v>1545</v>
      </c>
      <c r="B541" s="215" t="s">
        <v>577</v>
      </c>
      <c r="C541" s="232" t="s">
        <v>81</v>
      </c>
      <c r="D541" s="233" t="s">
        <v>81</v>
      </c>
      <c r="E541" s="216"/>
      <c r="F541" s="217" t="str">
        <f t="shared" si="30"/>
        <v/>
      </c>
      <c r="G541" s="217" t="str">
        <f t="shared" si="31"/>
        <v/>
      </c>
    </row>
    <row r="542" spans="1:7" s="205" customFormat="1" x14ac:dyDescent="0.3">
      <c r="A542" s="238" t="s">
        <v>1546</v>
      </c>
      <c r="B542" s="215" t="s">
        <v>577</v>
      </c>
      <c r="C542" s="232" t="s">
        <v>81</v>
      </c>
      <c r="D542" s="233" t="s">
        <v>81</v>
      </c>
      <c r="E542" s="216"/>
      <c r="F542" s="217" t="str">
        <f t="shared" si="30"/>
        <v/>
      </c>
      <c r="G542" s="217" t="str">
        <f t="shared" si="31"/>
        <v/>
      </c>
    </row>
    <row r="543" spans="1:7" s="205" customFormat="1" x14ac:dyDescent="0.3">
      <c r="A543" s="238" t="s">
        <v>1547</v>
      </c>
      <c r="B543" s="215" t="s">
        <v>1295</v>
      </c>
      <c r="C543" s="232" t="s">
        <v>81</v>
      </c>
      <c r="D543" s="233" t="s">
        <v>81</v>
      </c>
      <c r="E543" s="216"/>
      <c r="F543" s="217" t="str">
        <f t="shared" si="30"/>
        <v/>
      </c>
      <c r="G543" s="217" t="str">
        <f t="shared" si="31"/>
        <v/>
      </c>
    </row>
    <row r="544" spans="1:7" s="205" customFormat="1" x14ac:dyDescent="0.3">
      <c r="A544" s="238" t="s">
        <v>1548</v>
      </c>
      <c r="B544" s="215" t="s">
        <v>143</v>
      </c>
      <c r="C544" s="232">
        <f>SUM(C526:C543)</f>
        <v>0</v>
      </c>
      <c r="D544" s="233">
        <f>SUM(D526:D543)</f>
        <v>0</v>
      </c>
      <c r="E544" s="216"/>
      <c r="F544" s="224">
        <f>SUM(F526:F543)</f>
        <v>0</v>
      </c>
      <c r="G544" s="224">
        <f>SUM(G526:G543)</f>
        <v>0</v>
      </c>
    </row>
    <row r="545" spans="1:7" s="205" customFormat="1" x14ac:dyDescent="0.3">
      <c r="A545" s="238" t="s">
        <v>1549</v>
      </c>
      <c r="B545" s="215"/>
      <c r="C545" s="214"/>
      <c r="D545" s="214"/>
      <c r="E545" s="216"/>
      <c r="F545" s="216"/>
      <c r="G545" s="216"/>
    </row>
    <row r="546" spans="1:7" s="205" customFormat="1" x14ac:dyDescent="0.3">
      <c r="A546" s="238" t="s">
        <v>1550</v>
      </c>
      <c r="B546" s="215"/>
      <c r="C546" s="214"/>
      <c r="D546" s="214"/>
      <c r="E546" s="216"/>
      <c r="F546" s="216"/>
      <c r="G546" s="216"/>
    </row>
    <row r="547" spans="1:7" s="205" customFormat="1" x14ac:dyDescent="0.3">
      <c r="A547" s="238" t="s">
        <v>1551</v>
      </c>
      <c r="B547" s="215"/>
      <c r="C547" s="214"/>
      <c r="D547" s="214"/>
      <c r="E547" s="216"/>
      <c r="F547" s="216"/>
      <c r="G547" s="216"/>
    </row>
    <row r="548" spans="1:7" s="218" customFormat="1" x14ac:dyDescent="0.3">
      <c r="A548" s="182"/>
      <c r="B548" s="182" t="s">
        <v>1465</v>
      </c>
      <c r="C548" s="149" t="s">
        <v>110</v>
      </c>
      <c r="D548" s="149" t="s">
        <v>1253</v>
      </c>
      <c r="E548" s="149"/>
      <c r="F548" s="149" t="s">
        <v>485</v>
      </c>
      <c r="G548" s="149" t="s">
        <v>1255</v>
      </c>
    </row>
    <row r="549" spans="1:7" s="218" customFormat="1" x14ac:dyDescent="0.3">
      <c r="A549" s="238" t="s">
        <v>1552</v>
      </c>
      <c r="B549" s="228" t="s">
        <v>577</v>
      </c>
      <c r="C549" s="232" t="s">
        <v>81</v>
      </c>
      <c r="D549" s="233" t="s">
        <v>81</v>
      </c>
      <c r="E549" s="229"/>
      <c r="F549" s="217" t="str">
        <f>IF($C$567=0,"",IF(C549="[for completion]","",IF(C549="","",C549/$C$567)))</f>
        <v/>
      </c>
      <c r="G549" s="217" t="str">
        <f>IF($D$567=0,"",IF(D549="[for completion]","",IF(D549="","",D549/$D$567)))</f>
        <v/>
      </c>
    </row>
    <row r="550" spans="1:7" s="218" customFormat="1" x14ac:dyDescent="0.3">
      <c r="A550" s="238" t="s">
        <v>1553</v>
      </c>
      <c r="B550" s="228" t="s">
        <v>577</v>
      </c>
      <c r="C550" s="232" t="s">
        <v>81</v>
      </c>
      <c r="D550" s="233" t="s">
        <v>81</v>
      </c>
      <c r="E550" s="229"/>
      <c r="F550" s="217" t="str">
        <f t="shared" ref="F550:F566" si="32">IF($C$567=0,"",IF(C550="[for completion]","",IF(C550="","",C550/$C$567)))</f>
        <v/>
      </c>
      <c r="G550" s="217" t="str">
        <f t="shared" ref="G550:G566" si="33">IF($D$567=0,"",IF(D550="[for completion]","",IF(D550="","",D550/$D$567)))</f>
        <v/>
      </c>
    </row>
    <row r="551" spans="1:7" s="218" customFormat="1" x14ac:dyDescent="0.3">
      <c r="A551" s="238" t="s">
        <v>1554</v>
      </c>
      <c r="B551" s="228" t="s">
        <v>577</v>
      </c>
      <c r="C551" s="232" t="s">
        <v>81</v>
      </c>
      <c r="D551" s="233" t="s">
        <v>81</v>
      </c>
      <c r="E551" s="229"/>
      <c r="F551" s="217" t="str">
        <f t="shared" si="32"/>
        <v/>
      </c>
      <c r="G551" s="217" t="str">
        <f t="shared" si="33"/>
        <v/>
      </c>
    </row>
    <row r="552" spans="1:7" s="218" customFormat="1" x14ac:dyDescent="0.3">
      <c r="A552" s="238" t="s">
        <v>1555</v>
      </c>
      <c r="B552" s="228" t="s">
        <v>577</v>
      </c>
      <c r="C552" s="232" t="s">
        <v>81</v>
      </c>
      <c r="D552" s="233" t="s">
        <v>81</v>
      </c>
      <c r="E552" s="229"/>
      <c r="F552" s="217" t="str">
        <f t="shared" si="32"/>
        <v/>
      </c>
      <c r="G552" s="217" t="str">
        <f t="shared" si="33"/>
        <v/>
      </c>
    </row>
    <row r="553" spans="1:7" s="218" customFormat="1" x14ac:dyDescent="0.3">
      <c r="A553" s="238" t="s">
        <v>1556</v>
      </c>
      <c r="B553" s="228" t="s">
        <v>577</v>
      </c>
      <c r="C553" s="232" t="s">
        <v>81</v>
      </c>
      <c r="D553" s="233" t="s">
        <v>81</v>
      </c>
      <c r="E553" s="229"/>
      <c r="F553" s="217" t="str">
        <f t="shared" si="32"/>
        <v/>
      </c>
      <c r="G553" s="217" t="str">
        <f t="shared" si="33"/>
        <v/>
      </c>
    </row>
    <row r="554" spans="1:7" s="218" customFormat="1" x14ac:dyDescent="0.3">
      <c r="A554" s="238" t="s">
        <v>1557</v>
      </c>
      <c r="B554" s="228" t="s">
        <v>577</v>
      </c>
      <c r="C554" s="232" t="s">
        <v>81</v>
      </c>
      <c r="D554" s="233" t="s">
        <v>81</v>
      </c>
      <c r="E554" s="229"/>
      <c r="F554" s="217" t="str">
        <f t="shared" si="32"/>
        <v/>
      </c>
      <c r="G554" s="217" t="str">
        <f t="shared" si="33"/>
        <v/>
      </c>
    </row>
    <row r="555" spans="1:7" s="218" customFormat="1" x14ac:dyDescent="0.3">
      <c r="A555" s="238" t="s">
        <v>1558</v>
      </c>
      <c r="B555" s="239" t="s">
        <v>577</v>
      </c>
      <c r="C555" s="232" t="s">
        <v>81</v>
      </c>
      <c r="D555" s="233" t="s">
        <v>81</v>
      </c>
      <c r="E555" s="229"/>
      <c r="F555" s="217" t="str">
        <f t="shared" si="32"/>
        <v/>
      </c>
      <c r="G555" s="217" t="str">
        <f t="shared" si="33"/>
        <v/>
      </c>
    </row>
    <row r="556" spans="1:7" s="218" customFormat="1" x14ac:dyDescent="0.3">
      <c r="A556" s="238" t="s">
        <v>1559</v>
      </c>
      <c r="B556" s="228" t="s">
        <v>577</v>
      </c>
      <c r="C556" s="232" t="s">
        <v>81</v>
      </c>
      <c r="D556" s="233" t="s">
        <v>81</v>
      </c>
      <c r="E556" s="229"/>
      <c r="F556" s="217" t="str">
        <f t="shared" si="32"/>
        <v/>
      </c>
      <c r="G556" s="217" t="str">
        <f t="shared" si="33"/>
        <v/>
      </c>
    </row>
    <row r="557" spans="1:7" s="218" customFormat="1" x14ac:dyDescent="0.3">
      <c r="A557" s="238" t="s">
        <v>1560</v>
      </c>
      <c r="B557" s="228" t="s">
        <v>577</v>
      </c>
      <c r="C557" s="232" t="s">
        <v>81</v>
      </c>
      <c r="D557" s="233" t="s">
        <v>81</v>
      </c>
      <c r="E557" s="229"/>
      <c r="F557" s="217" t="str">
        <f t="shared" si="32"/>
        <v/>
      </c>
      <c r="G557" s="217" t="str">
        <f t="shared" si="33"/>
        <v/>
      </c>
    </row>
    <row r="558" spans="1:7" s="218" customFormat="1" x14ac:dyDescent="0.3">
      <c r="A558" s="238" t="s">
        <v>1561</v>
      </c>
      <c r="B558" s="228" t="s">
        <v>577</v>
      </c>
      <c r="C558" s="232" t="s">
        <v>81</v>
      </c>
      <c r="D558" s="233" t="s">
        <v>81</v>
      </c>
      <c r="E558" s="229"/>
      <c r="F558" s="217" t="str">
        <f t="shared" si="32"/>
        <v/>
      </c>
      <c r="G558" s="217" t="str">
        <f t="shared" si="33"/>
        <v/>
      </c>
    </row>
    <row r="559" spans="1:7" s="218" customFormat="1" x14ac:dyDescent="0.3">
      <c r="A559" s="238" t="s">
        <v>1562</v>
      </c>
      <c r="B559" s="228" t="s">
        <v>577</v>
      </c>
      <c r="C559" s="232" t="s">
        <v>81</v>
      </c>
      <c r="D559" s="233" t="s">
        <v>81</v>
      </c>
      <c r="E559" s="229"/>
      <c r="F559" s="217" t="str">
        <f t="shared" si="32"/>
        <v/>
      </c>
      <c r="G559" s="217" t="str">
        <f t="shared" si="33"/>
        <v/>
      </c>
    </row>
    <row r="560" spans="1:7" s="218" customFormat="1" x14ac:dyDescent="0.3">
      <c r="A560" s="238" t="s">
        <v>1563</v>
      </c>
      <c r="B560" s="228" t="s">
        <v>577</v>
      </c>
      <c r="C560" s="232" t="s">
        <v>81</v>
      </c>
      <c r="D560" s="233" t="s">
        <v>81</v>
      </c>
      <c r="E560" s="229"/>
      <c r="F560" s="217" t="str">
        <f t="shared" si="32"/>
        <v/>
      </c>
      <c r="G560" s="217" t="str">
        <f t="shared" si="33"/>
        <v/>
      </c>
    </row>
    <row r="561" spans="1:7" s="218" customFormat="1" x14ac:dyDescent="0.3">
      <c r="A561" s="238" t="s">
        <v>1564</v>
      </c>
      <c r="B561" s="228" t="s">
        <v>577</v>
      </c>
      <c r="C561" s="232" t="s">
        <v>81</v>
      </c>
      <c r="D561" s="233" t="s">
        <v>81</v>
      </c>
      <c r="E561" s="229"/>
      <c r="F561" s="217" t="str">
        <f t="shared" si="32"/>
        <v/>
      </c>
      <c r="G561" s="217" t="str">
        <f t="shared" si="33"/>
        <v/>
      </c>
    </row>
    <row r="562" spans="1:7" s="218" customFormat="1" x14ac:dyDescent="0.3">
      <c r="A562" s="238" t="s">
        <v>1565</v>
      </c>
      <c r="B562" s="228" t="s">
        <v>577</v>
      </c>
      <c r="C562" s="232" t="s">
        <v>81</v>
      </c>
      <c r="D562" s="233" t="s">
        <v>81</v>
      </c>
      <c r="E562" s="229"/>
      <c r="F562" s="217" t="str">
        <f t="shared" si="32"/>
        <v/>
      </c>
      <c r="G562" s="217" t="str">
        <f t="shared" si="33"/>
        <v/>
      </c>
    </row>
    <row r="563" spans="1:7" s="218" customFormat="1" x14ac:dyDescent="0.3">
      <c r="A563" s="238" t="s">
        <v>1566</v>
      </c>
      <c r="B563" s="228" t="s">
        <v>577</v>
      </c>
      <c r="C563" s="232" t="s">
        <v>81</v>
      </c>
      <c r="D563" s="233" t="s">
        <v>81</v>
      </c>
      <c r="E563" s="229"/>
      <c r="F563" s="217" t="str">
        <f t="shared" si="32"/>
        <v/>
      </c>
      <c r="G563" s="217" t="str">
        <f t="shared" si="33"/>
        <v/>
      </c>
    </row>
    <row r="564" spans="1:7" s="218" customFormat="1" x14ac:dyDescent="0.3">
      <c r="A564" s="238" t="s">
        <v>1567</v>
      </c>
      <c r="B564" s="228" t="s">
        <v>577</v>
      </c>
      <c r="C564" s="232" t="s">
        <v>81</v>
      </c>
      <c r="D564" s="233" t="s">
        <v>81</v>
      </c>
      <c r="E564" s="229"/>
      <c r="F564" s="217" t="str">
        <f t="shared" si="32"/>
        <v/>
      </c>
      <c r="G564" s="217" t="str">
        <f t="shared" si="33"/>
        <v/>
      </c>
    </row>
    <row r="565" spans="1:7" s="218" customFormat="1" x14ac:dyDescent="0.3">
      <c r="A565" s="238" t="s">
        <v>1568</v>
      </c>
      <c r="B565" s="228" t="s">
        <v>577</v>
      </c>
      <c r="C565" s="232" t="s">
        <v>81</v>
      </c>
      <c r="D565" s="233" t="s">
        <v>81</v>
      </c>
      <c r="E565" s="229"/>
      <c r="F565" s="217" t="str">
        <f t="shared" si="32"/>
        <v/>
      </c>
      <c r="G565" s="217" t="str">
        <f t="shared" si="33"/>
        <v/>
      </c>
    </row>
    <row r="566" spans="1:7" s="218" customFormat="1" x14ac:dyDescent="0.3">
      <c r="A566" s="238" t="s">
        <v>1569</v>
      </c>
      <c r="B566" s="228" t="s">
        <v>1295</v>
      </c>
      <c r="C566" s="232" t="s">
        <v>81</v>
      </c>
      <c r="D566" s="233" t="s">
        <v>81</v>
      </c>
      <c r="E566" s="229"/>
      <c r="F566" s="217" t="str">
        <f t="shared" si="32"/>
        <v/>
      </c>
      <c r="G566" s="217" t="str">
        <f t="shared" si="33"/>
        <v/>
      </c>
    </row>
    <row r="567" spans="1:7" s="218" customFormat="1" x14ac:dyDescent="0.3">
      <c r="A567" s="238" t="s">
        <v>1570</v>
      </c>
      <c r="B567" s="228" t="s">
        <v>143</v>
      </c>
      <c r="C567" s="232">
        <f>SUM(C549:C566)</f>
        <v>0</v>
      </c>
      <c r="D567" s="233">
        <f>SUM(D549:D566)</f>
        <v>0</v>
      </c>
      <c r="E567" s="229"/>
      <c r="F567" s="224">
        <f>SUM(F549:F566)</f>
        <v>0</v>
      </c>
      <c r="G567" s="224">
        <f>SUM(G549:G566)</f>
        <v>0</v>
      </c>
    </row>
    <row r="568" spans="1:7" s="218" customFormat="1" x14ac:dyDescent="0.3">
      <c r="A568" s="238" t="s">
        <v>1571</v>
      </c>
      <c r="B568" s="228"/>
      <c r="C568" s="227"/>
      <c r="D568" s="227"/>
      <c r="E568" s="229"/>
      <c r="F568" s="229"/>
      <c r="G568" s="229"/>
    </row>
    <row r="569" spans="1:7" s="218" customFormat="1" x14ac:dyDescent="0.3">
      <c r="A569" s="238" t="s">
        <v>1572</v>
      </c>
      <c r="B569" s="228"/>
      <c r="C569" s="227"/>
      <c r="D569" s="227"/>
      <c r="E569" s="229"/>
      <c r="F569" s="229"/>
      <c r="G569" s="229"/>
    </row>
    <row r="570" spans="1:7" s="218" customFormat="1" x14ac:dyDescent="0.3">
      <c r="A570" s="238" t="s">
        <v>1573</v>
      </c>
      <c r="B570" s="228"/>
      <c r="C570" s="227"/>
      <c r="D570" s="227"/>
      <c r="E570" s="229"/>
      <c r="F570" s="229"/>
      <c r="G570" s="229"/>
    </row>
    <row r="571" spans="1:7" s="205" customFormat="1" x14ac:dyDescent="0.3">
      <c r="A571" s="182"/>
      <c r="B571" s="182" t="s">
        <v>1466</v>
      </c>
      <c r="C571" s="149" t="s">
        <v>110</v>
      </c>
      <c r="D571" s="149" t="s">
        <v>1253</v>
      </c>
      <c r="E571" s="149"/>
      <c r="F571" s="149" t="s">
        <v>485</v>
      </c>
      <c r="G571" s="149" t="s">
        <v>1255</v>
      </c>
    </row>
    <row r="572" spans="1:7" s="205" customFormat="1" x14ac:dyDescent="0.3">
      <c r="A572" s="238" t="s">
        <v>1574</v>
      </c>
      <c r="B572" s="244" t="s">
        <v>1244</v>
      </c>
      <c r="C572" s="232" t="s">
        <v>81</v>
      </c>
      <c r="D572" s="233" t="s">
        <v>81</v>
      </c>
      <c r="E572" s="216"/>
      <c r="F572" s="217" t="str">
        <f>IF($C$585=0,"",IF(C572="[for completion]","",IF(C572="","",C572/$C$585)))</f>
        <v/>
      </c>
      <c r="G572" s="217" t="str">
        <f>IF($D$585=0,"",IF(D572="[for completion]","",IF(D572="","",D572/$D$585)))</f>
        <v/>
      </c>
    </row>
    <row r="573" spans="1:7" s="205" customFormat="1" x14ac:dyDescent="0.3">
      <c r="A573" s="238" t="s">
        <v>1575</v>
      </c>
      <c r="B573" s="244" t="s">
        <v>1245</v>
      </c>
      <c r="C573" s="232" t="s">
        <v>81</v>
      </c>
      <c r="D573" s="233" t="s">
        <v>81</v>
      </c>
      <c r="E573" s="216"/>
      <c r="F573" s="217" t="str">
        <f>IF($C$585=0,"",IF(C573="[for completion]","",IF(C573="","",C573/$C$585)))</f>
        <v/>
      </c>
      <c r="G573" s="217" t="str">
        <f>IF($D$585=0,"",IF(D573="[for completion]","",IF(D573="","",D573/$D$585)))</f>
        <v/>
      </c>
    </row>
    <row r="574" spans="1:7" s="205" customFormat="1" x14ac:dyDescent="0.3">
      <c r="A574" s="238" t="s">
        <v>1576</v>
      </c>
      <c r="B574" s="244" t="s">
        <v>1413</v>
      </c>
      <c r="C574" s="232" t="s">
        <v>81</v>
      </c>
      <c r="D574" s="233" t="s">
        <v>81</v>
      </c>
      <c r="E574" s="216"/>
      <c r="F574" s="217" t="str">
        <f>IF($C$585=0,"",IF(C574="[for completion]","",IF(C574="","",C574/$C$585)))</f>
        <v/>
      </c>
      <c r="G574" s="217" t="str">
        <f>IF($D$585=0,"",IF(D574="[for completion]","",IF(D574="","",D574/$D$585)))</f>
        <v/>
      </c>
    </row>
    <row r="575" spans="1:7" s="205" customFormat="1" x14ac:dyDescent="0.3">
      <c r="A575" s="238" t="s">
        <v>1577</v>
      </c>
      <c r="B575" s="244" t="s">
        <v>1246</v>
      </c>
      <c r="C575" s="232" t="s">
        <v>81</v>
      </c>
      <c r="D575" s="233" t="s">
        <v>81</v>
      </c>
      <c r="E575" s="216"/>
      <c r="F575" s="217" t="str">
        <f>IF($C$585=0,"",IF(C575="[for completion]","",IF(C575="","",C575/$C$585)))</f>
        <v/>
      </c>
      <c r="G575" s="217" t="str">
        <f>IF($D$585=0,"",IF(D575="[for completion]","",IF(D575="","",D575/$D$585)))</f>
        <v/>
      </c>
    </row>
    <row r="576" spans="1:7" s="205" customFormat="1" x14ac:dyDescent="0.3">
      <c r="A576" s="238" t="s">
        <v>1578</v>
      </c>
      <c r="B576" s="244" t="s">
        <v>1247</v>
      </c>
      <c r="C576" s="232" t="s">
        <v>81</v>
      </c>
      <c r="D576" s="233" t="s">
        <v>81</v>
      </c>
      <c r="E576" s="216"/>
      <c r="F576" s="217" t="str">
        <f>IF($C$585=0,"",IF(C576="[for completion]","",IF(C576="","",C576/$C$585)))</f>
        <v/>
      </c>
      <c r="G576" s="217" t="str">
        <f>IF($D$585=0,"",IF(D576="[for completion]","",IF(D576="","",D576/$D$585)))</f>
        <v/>
      </c>
    </row>
    <row r="577" spans="1:7" s="205" customFormat="1" x14ac:dyDescent="0.3">
      <c r="A577" s="238" t="s">
        <v>1579</v>
      </c>
      <c r="B577" s="244" t="s">
        <v>1248</v>
      </c>
      <c r="C577" s="232" t="s">
        <v>81</v>
      </c>
      <c r="D577" s="233" t="s">
        <v>81</v>
      </c>
      <c r="E577" s="216"/>
      <c r="F577" s="262" t="str">
        <f t="shared" ref="F577:F584" si="34">IF($C$585=0,"",IF(C577="[for completion]","",IF(C577="","",C577/$C$585)))</f>
        <v/>
      </c>
      <c r="G577" s="262" t="str">
        <f t="shared" ref="G577:G584" si="35">IF($D$585=0,"",IF(D577="[for completion]","",IF(D577="","",D577/$D$585)))</f>
        <v/>
      </c>
    </row>
    <row r="578" spans="1:7" s="205" customFormat="1" x14ac:dyDescent="0.3">
      <c r="A578" s="238" t="s">
        <v>1580</v>
      </c>
      <c r="B578" s="244" t="s">
        <v>1249</v>
      </c>
      <c r="C578" s="232" t="s">
        <v>81</v>
      </c>
      <c r="D578" s="233" t="s">
        <v>81</v>
      </c>
      <c r="E578" s="216"/>
      <c r="F578" s="262" t="str">
        <f t="shared" si="34"/>
        <v/>
      </c>
      <c r="G578" s="262" t="str">
        <f t="shared" si="35"/>
        <v/>
      </c>
    </row>
    <row r="579" spans="1:7" s="205" customFormat="1" x14ac:dyDescent="0.3">
      <c r="A579" s="238" t="s">
        <v>1581</v>
      </c>
      <c r="B579" s="244" t="s">
        <v>1250</v>
      </c>
      <c r="C579" s="232" t="s">
        <v>81</v>
      </c>
      <c r="D579" s="233" t="s">
        <v>81</v>
      </c>
      <c r="E579" s="216"/>
      <c r="F579" s="262" t="str">
        <f t="shared" si="34"/>
        <v/>
      </c>
      <c r="G579" s="262" t="str">
        <f t="shared" si="35"/>
        <v/>
      </c>
    </row>
    <row r="580" spans="1:7" s="257" customFormat="1" x14ac:dyDescent="0.3">
      <c r="A580" s="263" t="s">
        <v>1582</v>
      </c>
      <c r="B580" s="264" t="s">
        <v>1667</v>
      </c>
      <c r="C580" s="213" t="s">
        <v>81</v>
      </c>
      <c r="D580" s="263" t="s">
        <v>81</v>
      </c>
      <c r="E580" s="273"/>
      <c r="F580" s="248" t="str">
        <f t="shared" si="34"/>
        <v/>
      </c>
      <c r="G580" s="248" t="str">
        <f t="shared" si="35"/>
        <v/>
      </c>
    </row>
    <row r="581" spans="1:7" s="257" customFormat="1" x14ac:dyDescent="0.3">
      <c r="A581" s="263" t="s">
        <v>1583</v>
      </c>
      <c r="B581" s="263" t="s">
        <v>1670</v>
      </c>
      <c r="C581" s="213" t="s">
        <v>81</v>
      </c>
      <c r="D581" s="263" t="s">
        <v>81</v>
      </c>
      <c r="E581" s="107"/>
      <c r="F581" s="248" t="str">
        <f t="shared" si="34"/>
        <v/>
      </c>
      <c r="G581" s="248" t="str">
        <f t="shared" si="35"/>
        <v/>
      </c>
    </row>
    <row r="582" spans="1:7" s="257" customFormat="1" x14ac:dyDescent="0.3">
      <c r="A582" s="263" t="s">
        <v>1584</v>
      </c>
      <c r="B582" s="263" t="s">
        <v>1668</v>
      </c>
      <c r="C582" s="213" t="s">
        <v>81</v>
      </c>
      <c r="D582" s="263" t="s">
        <v>81</v>
      </c>
      <c r="E582" s="107"/>
      <c r="F582" s="248" t="str">
        <f t="shared" si="34"/>
        <v/>
      </c>
      <c r="G582" s="248" t="str">
        <f t="shared" si="35"/>
        <v/>
      </c>
    </row>
    <row r="583" spans="1:7" s="257" customFormat="1" x14ac:dyDescent="0.3">
      <c r="A583" s="263" t="s">
        <v>1679</v>
      </c>
      <c r="B583" s="264" t="s">
        <v>1669</v>
      </c>
      <c r="C583" s="213" t="s">
        <v>81</v>
      </c>
      <c r="D583" s="263" t="s">
        <v>81</v>
      </c>
      <c r="E583" s="273"/>
      <c r="F583" s="248" t="str">
        <f t="shared" si="34"/>
        <v/>
      </c>
      <c r="G583" s="248" t="str">
        <f t="shared" si="35"/>
        <v/>
      </c>
    </row>
    <row r="584" spans="1:7" s="257" customFormat="1" x14ac:dyDescent="0.3">
      <c r="A584" s="263" t="s">
        <v>1680</v>
      </c>
      <c r="B584" s="263" t="s">
        <v>1295</v>
      </c>
      <c r="C584" s="276" t="s">
        <v>81</v>
      </c>
      <c r="D584" s="277" t="s">
        <v>81</v>
      </c>
      <c r="E584" s="273"/>
      <c r="F584" s="248" t="str">
        <f t="shared" si="34"/>
        <v/>
      </c>
      <c r="G584" s="248" t="str">
        <f t="shared" si="35"/>
        <v/>
      </c>
    </row>
    <row r="585" spans="1:7" s="257" customFormat="1" x14ac:dyDescent="0.3">
      <c r="A585" s="263" t="s">
        <v>1681</v>
      </c>
      <c r="B585" s="264" t="s">
        <v>143</v>
      </c>
      <c r="C585" s="276">
        <f>SUM(C572:C584)</f>
        <v>0</v>
      </c>
      <c r="D585" s="277">
        <f>SUM(D572:D584)</f>
        <v>0</v>
      </c>
      <c r="E585" s="273"/>
      <c r="F585" s="260">
        <f>SUM(F572:F584)</f>
        <v>0</v>
      </c>
      <c r="G585" s="260">
        <f>SUM(G572:G584)</f>
        <v>0</v>
      </c>
    </row>
    <row r="586" spans="1:7" s="257" customFormat="1" x14ac:dyDescent="0.3">
      <c r="A586" s="263" t="s">
        <v>1585</v>
      </c>
      <c r="B586" s="264"/>
      <c r="C586" s="276"/>
      <c r="D586" s="277"/>
      <c r="E586" s="273"/>
      <c r="F586" s="248"/>
      <c r="G586" s="248"/>
    </row>
    <row r="587" spans="1:7" s="257" customFormat="1" x14ac:dyDescent="0.3">
      <c r="A587" s="263" t="s">
        <v>1682</v>
      </c>
      <c r="B587" s="264"/>
      <c r="C587" s="276"/>
      <c r="D587" s="277"/>
      <c r="E587" s="273"/>
      <c r="F587" s="248"/>
      <c r="G587" s="248"/>
    </row>
    <row r="588" spans="1:7" s="257" customFormat="1" x14ac:dyDescent="0.3">
      <c r="A588" s="263" t="s">
        <v>1683</v>
      </c>
      <c r="B588" s="264"/>
      <c r="C588" s="276"/>
      <c r="D588" s="277"/>
      <c r="E588" s="273"/>
      <c r="F588" s="248"/>
      <c r="G588" s="248"/>
    </row>
    <row r="589" spans="1:7" s="257" customFormat="1" x14ac:dyDescent="0.3">
      <c r="A589" s="263" t="s">
        <v>1684</v>
      </c>
      <c r="B589" s="264"/>
      <c r="C589" s="276"/>
      <c r="D589" s="277"/>
      <c r="E589" s="273"/>
      <c r="F589" s="248"/>
      <c r="G589" s="248"/>
    </row>
    <row r="590" spans="1:7" s="257" customFormat="1" x14ac:dyDescent="0.3">
      <c r="A590" s="263" t="s">
        <v>1685</v>
      </c>
      <c r="B590" s="264"/>
      <c r="C590" s="276"/>
      <c r="D590" s="277"/>
      <c r="E590" s="273"/>
      <c r="F590" s="248"/>
      <c r="G590" s="248"/>
    </row>
    <row r="591" spans="1:7" s="205" customFormat="1" x14ac:dyDescent="0.3">
      <c r="A591" s="263" t="s">
        <v>1686</v>
      </c>
      <c r="B591" s="264"/>
      <c r="C591" s="276"/>
      <c r="D591" s="277"/>
      <c r="E591" s="273"/>
      <c r="F591" s="248" t="str">
        <f>IF($C$585=0,"",IF(C591="[for completion]","",IF(C591="","",C591/$C$585)))</f>
        <v/>
      </c>
      <c r="G591" s="248" t="str">
        <f>IF($D$585=0,"",IF(D591="[for completion]","",IF(D591="","",D591/$D$585)))</f>
        <v/>
      </c>
    </row>
    <row r="592" spans="1:7" s="205" customFormat="1" x14ac:dyDescent="0.3">
      <c r="A592" s="263" t="s">
        <v>1687</v>
      </c>
      <c r="B592" s="107"/>
      <c r="C592" s="107"/>
      <c r="D592" s="107"/>
      <c r="E592" s="107"/>
      <c r="F592" s="107"/>
      <c r="G592" s="107"/>
    </row>
    <row r="593" spans="1:7" s="218" customFormat="1" x14ac:dyDescent="0.3">
      <c r="A593" s="263" t="s">
        <v>1688</v>
      </c>
      <c r="B593" s="107"/>
      <c r="C593" s="107"/>
      <c r="D593" s="107"/>
      <c r="E593" s="107"/>
      <c r="F593" s="107"/>
      <c r="G593" s="107"/>
    </row>
    <row r="594" spans="1:7" x14ac:dyDescent="0.3">
      <c r="A594" s="263" t="s">
        <v>1689</v>
      </c>
      <c r="B594" s="223"/>
      <c r="C594" s="223"/>
      <c r="D594" s="223"/>
      <c r="E594" s="223"/>
      <c r="F594" s="223"/>
      <c r="G594" s="221"/>
    </row>
    <row r="595" spans="1:7" s="259" customFormat="1" x14ac:dyDescent="0.3">
      <c r="A595" s="263" t="s">
        <v>1691</v>
      </c>
      <c r="B595" s="223"/>
      <c r="C595" s="223"/>
      <c r="D595" s="223"/>
      <c r="E595" s="223"/>
      <c r="F595" s="223"/>
      <c r="G595" s="221"/>
    </row>
    <row r="596" spans="1:7" x14ac:dyDescent="0.3">
      <c r="A596" s="182"/>
      <c r="B596" s="182" t="s">
        <v>1467</v>
      </c>
      <c r="C596" s="149" t="s">
        <v>110</v>
      </c>
      <c r="D596" s="149" t="s">
        <v>1251</v>
      </c>
      <c r="E596" s="149"/>
      <c r="F596" s="149" t="s">
        <v>484</v>
      </c>
      <c r="G596" s="149" t="s">
        <v>1255</v>
      </c>
    </row>
    <row r="597" spans="1:7" x14ac:dyDescent="0.3">
      <c r="A597" s="238" t="s">
        <v>1586</v>
      </c>
      <c r="B597" s="228" t="s">
        <v>1376</v>
      </c>
      <c r="C597" s="232" t="s">
        <v>81</v>
      </c>
      <c r="D597" s="233" t="s">
        <v>81</v>
      </c>
      <c r="E597" s="229"/>
      <c r="F597" s="217" t="str">
        <f>IF($C$601=0,"",IF(C597="[for completion]","",IF(C597="","",C597/$C$601)))</f>
        <v/>
      </c>
      <c r="G597" s="217" t="str">
        <f>IF($D$601=0,"",IF(D597="[for completion]","",IF(D597="","",D597/$D$601)))</f>
        <v/>
      </c>
    </row>
    <row r="598" spans="1:7" x14ac:dyDescent="0.3">
      <c r="A598" s="238" t="s">
        <v>1587</v>
      </c>
      <c r="B598" s="225" t="s">
        <v>1377</v>
      </c>
      <c r="C598" s="232" t="s">
        <v>81</v>
      </c>
      <c r="D598" s="233" t="s">
        <v>81</v>
      </c>
      <c r="E598" s="229"/>
      <c r="F598" s="217" t="str">
        <f>IF($C$601=0,"",IF(C598="[for completion]","",IF(C598="","",C598/$C$601)))</f>
        <v/>
      </c>
      <c r="G598" s="217" t="str">
        <f>IF($D$601=0,"",IF(D598="[for completion]","",IF(D598="","",D598/$D$601)))</f>
        <v/>
      </c>
    </row>
    <row r="599" spans="1:7" x14ac:dyDescent="0.3">
      <c r="A599" s="238" t="s">
        <v>1588</v>
      </c>
      <c r="B599" s="228" t="s">
        <v>1252</v>
      </c>
      <c r="C599" s="232" t="s">
        <v>81</v>
      </c>
      <c r="D599" s="233" t="s">
        <v>81</v>
      </c>
      <c r="E599" s="229"/>
      <c r="F599" s="217" t="str">
        <f>IF($C$601=0,"",IF(C599="[for completion]","",IF(C599="","",C599/$C$601)))</f>
        <v/>
      </c>
      <c r="G599" s="217" t="str">
        <f>IF($D$601=0,"",IF(D599="[for completion]","",IF(D599="","",D599/$D$601)))</f>
        <v/>
      </c>
    </row>
    <row r="600" spans="1:7" x14ac:dyDescent="0.3">
      <c r="A600" s="238" t="s">
        <v>1589</v>
      </c>
      <c r="B600" s="227" t="s">
        <v>1295</v>
      </c>
      <c r="C600" s="232" t="s">
        <v>81</v>
      </c>
      <c r="D600" s="233" t="s">
        <v>81</v>
      </c>
      <c r="E600" s="229"/>
      <c r="F600" s="217" t="str">
        <f>IF($C$601=0,"",IF(C600="[for completion]","",IF(C600="","",C600/$C$601)))</f>
        <v/>
      </c>
      <c r="G600" s="217" t="str">
        <f>IF($D$601=0,"",IF(D600="[for completion]","",IF(D600="","",D600/$D$601)))</f>
        <v/>
      </c>
    </row>
    <row r="601" spans="1:7" x14ac:dyDescent="0.3">
      <c r="A601" s="238" t="s">
        <v>1590</v>
      </c>
      <c r="B601" s="228" t="s">
        <v>143</v>
      </c>
      <c r="C601" s="232">
        <f>SUM(C597:C600)</f>
        <v>0</v>
      </c>
      <c r="D601" s="233">
        <f>SUM(D597:D600)</f>
        <v>0</v>
      </c>
      <c r="E601" s="229"/>
      <c r="F601" s="224">
        <f>SUM(F597:F600)</f>
        <v>0</v>
      </c>
      <c r="G601" s="224">
        <f>SUM(G597:G600)</f>
        <v>0</v>
      </c>
    </row>
    <row r="602" spans="1:7" x14ac:dyDescent="0.3">
      <c r="A602" s="227"/>
      <c r="B602" s="227"/>
      <c r="C602" s="227"/>
      <c r="D602" s="227"/>
      <c r="E602" s="227"/>
      <c r="F602" s="227"/>
      <c r="G602" s="226"/>
    </row>
    <row r="603" spans="1:7" x14ac:dyDescent="0.3">
      <c r="A603" s="182"/>
      <c r="B603" s="182" t="s">
        <v>1659</v>
      </c>
      <c r="C603" s="182" t="s">
        <v>1655</v>
      </c>
      <c r="D603" s="182" t="s">
        <v>1660</v>
      </c>
      <c r="E603" s="182"/>
      <c r="F603" s="182" t="s">
        <v>1657</v>
      </c>
      <c r="G603" s="182"/>
    </row>
    <row r="604" spans="1:7" x14ac:dyDescent="0.3">
      <c r="A604" s="263" t="s">
        <v>1592</v>
      </c>
      <c r="B604" s="282" t="s">
        <v>775</v>
      </c>
      <c r="C604" s="278" t="s">
        <v>81</v>
      </c>
      <c r="D604" s="279" t="s">
        <v>81</v>
      </c>
      <c r="E604" s="280"/>
      <c r="F604" s="279" t="s">
        <v>81</v>
      </c>
      <c r="G604" s="248" t="str">
        <f>IF($D$622=0,"",IF(D604="[for completion]","",IF(D604="","",D604/$D$622)))</f>
        <v/>
      </c>
    </row>
    <row r="605" spans="1:7" x14ac:dyDescent="0.3">
      <c r="A605" s="263" t="s">
        <v>1593</v>
      </c>
      <c r="B605" s="282" t="s">
        <v>776</v>
      </c>
      <c r="C605" s="278" t="s">
        <v>81</v>
      </c>
      <c r="D605" s="279" t="s">
        <v>81</v>
      </c>
      <c r="E605" s="280"/>
      <c r="F605" s="279" t="s">
        <v>81</v>
      </c>
      <c r="G605" s="248" t="str">
        <f t="shared" ref="G605:G622" si="36">IF($D$622=0,"",IF(D605="[for completion]","",IF(D605="","",D605/$D$622)))</f>
        <v/>
      </c>
    </row>
    <row r="606" spans="1:7" x14ac:dyDescent="0.3">
      <c r="A606" s="263" t="s">
        <v>1594</v>
      </c>
      <c r="B606" s="282" t="s">
        <v>777</v>
      </c>
      <c r="C606" s="278" t="s">
        <v>81</v>
      </c>
      <c r="D606" s="279" t="s">
        <v>81</v>
      </c>
      <c r="E606" s="280"/>
      <c r="F606" s="279" t="s">
        <v>81</v>
      </c>
      <c r="G606" s="248" t="str">
        <f t="shared" si="36"/>
        <v/>
      </c>
    </row>
    <row r="607" spans="1:7" x14ac:dyDescent="0.3">
      <c r="A607" s="263" t="s">
        <v>1595</v>
      </c>
      <c r="B607" s="282" t="s">
        <v>778</v>
      </c>
      <c r="C607" s="278" t="s">
        <v>81</v>
      </c>
      <c r="D607" s="279" t="s">
        <v>81</v>
      </c>
      <c r="E607" s="280"/>
      <c r="F607" s="279" t="s">
        <v>81</v>
      </c>
      <c r="G607" s="248" t="str">
        <f t="shared" si="36"/>
        <v/>
      </c>
    </row>
    <row r="608" spans="1:7" x14ac:dyDescent="0.3">
      <c r="A608" s="263" t="s">
        <v>1596</v>
      </c>
      <c r="B608" s="282" t="s">
        <v>779</v>
      </c>
      <c r="C608" s="278" t="s">
        <v>81</v>
      </c>
      <c r="D608" s="279" t="s">
        <v>81</v>
      </c>
      <c r="E608" s="280"/>
      <c r="F608" s="279" t="s">
        <v>81</v>
      </c>
      <c r="G608" s="248" t="str">
        <f t="shared" si="36"/>
        <v/>
      </c>
    </row>
    <row r="609" spans="1:7" x14ac:dyDescent="0.3">
      <c r="A609" s="263" t="s">
        <v>1597</v>
      </c>
      <c r="B609" s="282" t="s">
        <v>780</v>
      </c>
      <c r="C609" s="278" t="s">
        <v>81</v>
      </c>
      <c r="D609" s="279" t="s">
        <v>81</v>
      </c>
      <c r="E609" s="280"/>
      <c r="F609" s="279" t="s">
        <v>81</v>
      </c>
      <c r="G609" s="248" t="str">
        <f t="shared" si="36"/>
        <v/>
      </c>
    </row>
    <row r="610" spans="1:7" x14ac:dyDescent="0.3">
      <c r="A610" s="263" t="s">
        <v>1598</v>
      </c>
      <c r="B610" s="282" t="s">
        <v>781</v>
      </c>
      <c r="C610" s="278" t="s">
        <v>81</v>
      </c>
      <c r="D610" s="279" t="s">
        <v>81</v>
      </c>
      <c r="E610" s="280"/>
      <c r="F610" s="279" t="s">
        <v>81</v>
      </c>
      <c r="G610" s="248" t="str">
        <f t="shared" si="36"/>
        <v/>
      </c>
    </row>
    <row r="611" spans="1:7" x14ac:dyDescent="0.3">
      <c r="A611" s="263" t="s">
        <v>1599</v>
      </c>
      <c r="B611" s="282" t="s">
        <v>1372</v>
      </c>
      <c r="C611" s="278" t="s">
        <v>81</v>
      </c>
      <c r="D611" s="279" t="s">
        <v>81</v>
      </c>
      <c r="E611" s="280"/>
      <c r="F611" s="279" t="s">
        <v>81</v>
      </c>
      <c r="G611" s="248" t="str">
        <f t="shared" si="36"/>
        <v/>
      </c>
    </row>
    <row r="612" spans="1:7" x14ac:dyDescent="0.3">
      <c r="A612" s="263" t="s">
        <v>1600</v>
      </c>
      <c r="B612" s="282" t="s">
        <v>1373</v>
      </c>
      <c r="C612" s="278" t="s">
        <v>81</v>
      </c>
      <c r="D612" s="279" t="s">
        <v>81</v>
      </c>
      <c r="E612" s="280"/>
      <c r="F612" s="279" t="s">
        <v>81</v>
      </c>
      <c r="G612" s="248" t="str">
        <f t="shared" si="36"/>
        <v/>
      </c>
    </row>
    <row r="613" spans="1:7" x14ac:dyDescent="0.3">
      <c r="A613" s="263" t="s">
        <v>1601</v>
      </c>
      <c r="B613" s="282" t="s">
        <v>1374</v>
      </c>
      <c r="C613" s="278" t="s">
        <v>81</v>
      </c>
      <c r="D613" s="279" t="s">
        <v>81</v>
      </c>
      <c r="E613" s="280"/>
      <c r="F613" s="279" t="s">
        <v>81</v>
      </c>
      <c r="G613" s="248" t="str">
        <f t="shared" si="36"/>
        <v/>
      </c>
    </row>
    <row r="614" spans="1:7" x14ac:dyDescent="0.3">
      <c r="A614" s="263" t="s">
        <v>1602</v>
      </c>
      <c r="B614" s="282" t="s">
        <v>782</v>
      </c>
      <c r="C614" s="278" t="s">
        <v>81</v>
      </c>
      <c r="D614" s="279" t="s">
        <v>81</v>
      </c>
      <c r="E614" s="280"/>
      <c r="F614" s="279" t="s">
        <v>81</v>
      </c>
      <c r="G614" s="248" t="str">
        <f t="shared" si="36"/>
        <v/>
      </c>
    </row>
    <row r="615" spans="1:7" x14ac:dyDescent="0.3">
      <c r="A615" s="263" t="s">
        <v>1603</v>
      </c>
      <c r="B615" s="282" t="s">
        <v>783</v>
      </c>
      <c r="C615" s="278" t="s">
        <v>81</v>
      </c>
      <c r="D615" s="279" t="s">
        <v>81</v>
      </c>
      <c r="E615" s="280"/>
      <c r="F615" s="279" t="s">
        <v>81</v>
      </c>
      <c r="G615" s="248" t="str">
        <f t="shared" si="36"/>
        <v/>
      </c>
    </row>
    <row r="616" spans="1:7" x14ac:dyDescent="0.3">
      <c r="A616" s="263" t="s">
        <v>1604</v>
      </c>
      <c r="B616" s="282" t="s">
        <v>141</v>
      </c>
      <c r="C616" s="278" t="s">
        <v>81</v>
      </c>
      <c r="D616" s="279" t="s">
        <v>81</v>
      </c>
      <c r="E616" s="280"/>
      <c r="F616" s="279" t="s">
        <v>81</v>
      </c>
      <c r="G616" s="248" t="str">
        <f t="shared" si="36"/>
        <v/>
      </c>
    </row>
    <row r="617" spans="1:7" x14ac:dyDescent="0.3">
      <c r="A617" s="263" t="s">
        <v>1605</v>
      </c>
      <c r="B617" s="282" t="s">
        <v>1295</v>
      </c>
      <c r="C617" s="278" t="s">
        <v>81</v>
      </c>
      <c r="D617" s="279" t="s">
        <v>81</v>
      </c>
      <c r="E617" s="280"/>
      <c r="F617" s="279" t="s">
        <v>81</v>
      </c>
      <c r="G617" s="248" t="str">
        <f t="shared" si="36"/>
        <v/>
      </c>
    </row>
    <row r="618" spans="1:7" x14ac:dyDescent="0.3">
      <c r="A618" s="263" t="s">
        <v>1606</v>
      </c>
      <c r="B618" s="282" t="s">
        <v>143</v>
      </c>
      <c r="C618" s="276">
        <f>SUM(C604:C617)</f>
        <v>0</v>
      </c>
      <c r="D618" s="263">
        <f>SUM(D604:D617)</f>
        <v>0</v>
      </c>
      <c r="E618" s="245"/>
      <c r="F618" s="276"/>
      <c r="G618" s="248" t="str">
        <f t="shared" si="36"/>
        <v/>
      </c>
    </row>
    <row r="619" spans="1:7" x14ac:dyDescent="0.3">
      <c r="A619" s="263" t="s">
        <v>1607</v>
      </c>
      <c r="B619" s="223" t="s">
        <v>1654</v>
      </c>
      <c r="C619" s="107"/>
      <c r="D619" s="107"/>
      <c r="E619" s="107"/>
      <c r="F619" s="242" t="s">
        <v>81</v>
      </c>
      <c r="G619" s="248" t="str">
        <f t="shared" si="36"/>
        <v/>
      </c>
    </row>
    <row r="620" spans="1:7" x14ac:dyDescent="0.3">
      <c r="A620" s="238" t="s">
        <v>1608</v>
      </c>
      <c r="B620" s="244"/>
      <c r="C620" s="232"/>
      <c r="D620" s="233"/>
      <c r="E620" s="245"/>
      <c r="F620" s="248"/>
      <c r="G620" s="248" t="str">
        <f t="shared" si="36"/>
        <v/>
      </c>
    </row>
    <row r="621" spans="1:7" x14ac:dyDescent="0.3">
      <c r="A621" s="238" t="s">
        <v>1609</v>
      </c>
      <c r="B621" s="244"/>
      <c r="C621" s="232"/>
      <c r="D621" s="233"/>
      <c r="E621" s="245"/>
      <c r="F621" s="248"/>
      <c r="G621" s="248" t="str">
        <f t="shared" si="36"/>
        <v/>
      </c>
    </row>
    <row r="622" spans="1:7" x14ac:dyDescent="0.3">
      <c r="A622" s="238" t="s">
        <v>1610</v>
      </c>
      <c r="B622" s="244"/>
      <c r="C622" s="232"/>
      <c r="D622" s="233"/>
      <c r="E622" s="245"/>
      <c r="F622" s="248"/>
      <c r="G622" s="248" t="str">
        <f t="shared" si="36"/>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600-000000000000}"/>
    <hyperlink ref="B7" location="'B1. HTT Mortgage Assets'!B166" display="7.A Residential Cover Pool" xr:uid="{00000000-0004-0000-0600-000001000000}"/>
    <hyperlink ref="B8" location="'B1. HTT Mortgage Assets'!B267" display="7.B Commercial Cover Pool" xr:uid="{00000000-0004-0000-0600-000002000000}"/>
    <hyperlink ref="B149" location="'2. Harmonised Glossary'!A9" display="Breakdown by Interest Rate" xr:uid="{00000000-0004-0000-0600-000003000000}"/>
    <hyperlink ref="B11" location="'2. Harmonised Glossary'!A12" display="Property Type Information" xr:uid="{00000000-0004-0000-0600-000004000000}"/>
    <hyperlink ref="B215" location="'C. HTT Harmonised Glossary'!B13" display="11. Loan to Value (LTV) Information - UNINDEXED" xr:uid="{00000000-0004-0000-0600-000005000000}"/>
    <hyperlink ref="B237" location="'C. HTT Harmonised Glossary'!B16" display="12. Loan to Value (LTV) Information - INDEXED " xr:uid="{00000000-0004-0000-0600-000006000000}"/>
    <hyperlink ref="B179" location="'C. HTT Harmonised Glossary'!B19" display="9. Non-Performing Loans (NPLs)" xr:uid="{00000000-0004-0000-06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238"/>
  <sheetViews>
    <sheetView showGridLines="0" zoomScaleNormal="100" workbookViewId="0">
      <selection activeCell="J105" sqref="J105"/>
    </sheetView>
  </sheetViews>
  <sheetFormatPr defaultColWidth="9.109375" defaultRowHeight="15" x14ac:dyDescent="0.4"/>
  <cols>
    <col min="1" max="1" width="2.88671875" style="301" customWidth="1"/>
    <col min="2" max="2" width="55.109375" style="301" bestFit="1" customWidth="1"/>
    <col min="3" max="3" width="15" style="301" customWidth="1"/>
    <col min="4" max="5" width="16" style="301" customWidth="1"/>
    <col min="6" max="6" width="17" style="301" customWidth="1"/>
    <col min="7" max="7" width="19.88671875" style="301" customWidth="1"/>
    <col min="8" max="8" width="16" style="301" customWidth="1"/>
    <col min="9" max="9" width="19.5546875" style="301" customWidth="1"/>
    <col min="10" max="10" width="19" style="301" customWidth="1"/>
    <col min="11" max="16384" width="9.109375" style="301"/>
  </cols>
  <sheetData>
    <row r="1" spans="2:10" x14ac:dyDescent="0.4">
      <c r="J1" s="302"/>
    </row>
    <row r="2" spans="2:10" x14ac:dyDescent="0.4">
      <c r="J2" s="302"/>
    </row>
    <row r="3" spans="2:10" x14ac:dyDescent="0.4">
      <c r="J3" s="302"/>
    </row>
    <row r="4" spans="2:10" ht="12" customHeight="1" x14ac:dyDescent="0.4">
      <c r="B4" s="303"/>
      <c r="C4" s="303"/>
      <c r="D4" s="303"/>
      <c r="E4" s="303"/>
      <c r="F4" s="303"/>
      <c r="G4" s="303"/>
      <c r="H4" s="304"/>
      <c r="I4" s="304" t="s">
        <v>1771</v>
      </c>
      <c r="J4" s="305">
        <v>45107</v>
      </c>
    </row>
    <row r="5" spans="2:10" ht="15" customHeight="1" x14ac:dyDescent="0.4">
      <c r="B5" s="303"/>
      <c r="C5" s="303"/>
      <c r="D5" s="303"/>
      <c r="E5" s="303"/>
      <c r="F5" s="303"/>
      <c r="G5" s="303"/>
      <c r="H5" s="304"/>
      <c r="I5" s="304" t="s">
        <v>1772</v>
      </c>
      <c r="J5" s="306" t="s">
        <v>1773</v>
      </c>
    </row>
    <row r="6" spans="2:10" ht="15" customHeight="1" x14ac:dyDescent="0.4">
      <c r="B6" s="307"/>
      <c r="C6" s="307"/>
      <c r="D6" s="307"/>
      <c r="E6" s="307"/>
      <c r="F6" s="307"/>
      <c r="G6" s="307"/>
      <c r="H6" s="308"/>
      <c r="I6" s="308"/>
      <c r="J6" s="309"/>
    </row>
    <row r="7" spans="2:10" ht="15" customHeight="1" x14ac:dyDescent="0.4">
      <c r="B7" s="310" t="s">
        <v>1774</v>
      </c>
      <c r="C7" s="464" t="s">
        <v>1775</v>
      </c>
      <c r="D7" s="464"/>
      <c r="E7" s="464"/>
      <c r="F7" s="464"/>
      <c r="G7" s="465" t="s">
        <v>1776</v>
      </c>
      <c r="H7" s="464"/>
      <c r="I7" s="464"/>
      <c r="J7" s="464"/>
    </row>
    <row r="8" spans="2:10" ht="15" customHeight="1" x14ac:dyDescent="0.4">
      <c r="B8" s="311"/>
      <c r="C8" s="312" t="s">
        <v>1777</v>
      </c>
      <c r="D8" s="312" t="s">
        <v>1778</v>
      </c>
      <c r="E8" s="312" t="s">
        <v>1779</v>
      </c>
      <c r="F8" s="312" t="s">
        <v>1780</v>
      </c>
      <c r="G8" s="312" t="s">
        <v>1777</v>
      </c>
      <c r="H8" s="312" t="s">
        <v>1778</v>
      </c>
      <c r="I8" s="312" t="s">
        <v>1779</v>
      </c>
      <c r="J8" s="312" t="s">
        <v>1780</v>
      </c>
    </row>
    <row r="9" spans="2:10" s="302" customFormat="1" ht="15" customHeight="1" x14ac:dyDescent="0.4">
      <c r="B9" s="313" t="s">
        <v>1781</v>
      </c>
      <c r="C9" s="314" t="s">
        <v>1962</v>
      </c>
      <c r="D9" s="314" t="s">
        <v>1835</v>
      </c>
      <c r="E9" s="314" t="s">
        <v>1963</v>
      </c>
      <c r="F9" s="314" t="s">
        <v>1964</v>
      </c>
      <c r="G9" s="314" t="s">
        <v>1835</v>
      </c>
      <c r="H9" s="314" t="s">
        <v>1835</v>
      </c>
      <c r="I9" s="314" t="s">
        <v>1835</v>
      </c>
      <c r="J9" s="314" t="s">
        <v>1835</v>
      </c>
    </row>
    <row r="10" spans="2:10" s="302" customFormat="1" ht="15" customHeight="1" x14ac:dyDescent="0.4">
      <c r="B10" s="313" t="s">
        <v>1782</v>
      </c>
      <c r="C10" s="306" t="s">
        <v>1965</v>
      </c>
      <c r="D10" s="306" t="s">
        <v>1966</v>
      </c>
      <c r="E10" s="306" t="s">
        <v>1967</v>
      </c>
      <c r="F10" s="314" t="s">
        <v>1968</v>
      </c>
      <c r="G10" s="306" t="s">
        <v>1969</v>
      </c>
      <c r="H10" s="306" t="s">
        <v>1970</v>
      </c>
      <c r="I10" s="306" t="s">
        <v>1971</v>
      </c>
      <c r="J10" s="306" t="s">
        <v>1972</v>
      </c>
    </row>
    <row r="11" spans="2:10" s="302" customFormat="1" ht="15" customHeight="1" thickBot="1" x14ac:dyDescent="0.45">
      <c r="B11" s="315" t="s">
        <v>538</v>
      </c>
      <c r="C11" s="316" t="s">
        <v>1965</v>
      </c>
      <c r="D11" s="316" t="s">
        <v>1966</v>
      </c>
      <c r="E11" s="316" t="s">
        <v>1966</v>
      </c>
      <c r="F11" s="316" t="s">
        <v>1973</v>
      </c>
      <c r="G11" s="316" t="s">
        <v>1974</v>
      </c>
      <c r="H11" s="316" t="s">
        <v>1970</v>
      </c>
      <c r="I11" s="316" t="s">
        <v>1975</v>
      </c>
      <c r="J11" s="316" t="s">
        <v>1976</v>
      </c>
    </row>
    <row r="12" spans="2:10" s="302" customFormat="1" ht="15" customHeight="1" x14ac:dyDescent="0.4">
      <c r="B12" s="317" t="s">
        <v>1783</v>
      </c>
      <c r="J12" s="318"/>
    </row>
    <row r="13" spans="2:10" ht="15" customHeight="1" x14ac:dyDescent="0.4">
      <c r="B13" s="310" t="s">
        <v>1784</v>
      </c>
      <c r="C13" s="319" t="s">
        <v>1785</v>
      </c>
      <c r="D13" s="320" t="s">
        <v>1786</v>
      </c>
      <c r="E13" s="321" t="s">
        <v>1787</v>
      </c>
      <c r="F13" s="321" t="s">
        <v>1788</v>
      </c>
      <c r="G13" s="466" t="s">
        <v>1789</v>
      </c>
      <c r="H13" s="467"/>
      <c r="I13" s="466" t="s">
        <v>1790</v>
      </c>
      <c r="J13" s="467"/>
    </row>
    <row r="14" spans="2:10" s="302" customFormat="1" ht="15" customHeight="1" x14ac:dyDescent="0.4">
      <c r="B14" s="322" t="s">
        <v>1791</v>
      </c>
      <c r="C14" s="323"/>
      <c r="D14" s="323"/>
      <c r="E14" s="445"/>
      <c r="F14" s="445"/>
      <c r="G14" s="323"/>
      <c r="H14" s="449">
        <v>4.5652658462967262</v>
      </c>
      <c r="I14" s="301"/>
      <c r="J14" s="324">
        <v>8850000000</v>
      </c>
    </row>
    <row r="15" spans="2:10" s="302" customFormat="1" ht="15" customHeight="1" x14ac:dyDescent="0.4">
      <c r="B15" s="322"/>
      <c r="C15" s="445"/>
      <c r="D15" s="445"/>
      <c r="E15" s="445"/>
      <c r="F15" s="445"/>
      <c r="G15" s="445"/>
      <c r="H15" s="325"/>
      <c r="I15" s="325"/>
      <c r="J15" s="447"/>
    </row>
    <row r="16" spans="2:10" s="302" customFormat="1" ht="15" customHeight="1" x14ac:dyDescent="0.4">
      <c r="B16" s="440" t="s">
        <v>1792</v>
      </c>
      <c r="C16" s="445"/>
      <c r="D16" s="445"/>
      <c r="E16" s="326"/>
      <c r="F16" s="326"/>
      <c r="G16" s="327"/>
      <c r="H16" s="325"/>
      <c r="I16" s="447"/>
      <c r="J16" s="447"/>
    </row>
    <row r="17" spans="2:10" s="302" customFormat="1" ht="15" customHeight="1" x14ac:dyDescent="0.4">
      <c r="B17" s="328" t="s">
        <v>1793</v>
      </c>
      <c r="C17" s="329">
        <v>42850</v>
      </c>
      <c r="D17" s="329" t="s">
        <v>1794</v>
      </c>
      <c r="E17" s="329">
        <v>45407</v>
      </c>
      <c r="F17" s="329">
        <v>45772</v>
      </c>
      <c r="G17" s="301"/>
      <c r="H17" s="450">
        <v>0.82191780821917804</v>
      </c>
      <c r="I17" s="330"/>
      <c r="J17" s="331">
        <v>1000000000</v>
      </c>
    </row>
    <row r="18" spans="2:10" s="302" customFormat="1" ht="15" customHeight="1" x14ac:dyDescent="0.4">
      <c r="B18" s="328" t="s">
        <v>1795</v>
      </c>
      <c r="C18" s="329">
        <v>43004</v>
      </c>
      <c r="D18" s="329" t="s">
        <v>1794</v>
      </c>
      <c r="E18" s="329">
        <v>46656</v>
      </c>
      <c r="F18" s="329">
        <v>47022</v>
      </c>
      <c r="G18" s="327"/>
      <c r="H18" s="450">
        <v>4.2438356164383562</v>
      </c>
      <c r="I18" s="330"/>
      <c r="J18" s="331">
        <v>1000000000</v>
      </c>
    </row>
    <row r="19" spans="2:10" s="302" customFormat="1" ht="15" customHeight="1" x14ac:dyDescent="0.4">
      <c r="B19" s="328" t="s">
        <v>1796</v>
      </c>
      <c r="C19" s="329">
        <v>45035</v>
      </c>
      <c r="D19" s="329" t="s">
        <v>1794</v>
      </c>
      <c r="E19" s="329">
        <v>46862</v>
      </c>
      <c r="F19" s="329">
        <v>47227</v>
      </c>
      <c r="G19" s="327"/>
      <c r="H19" s="450">
        <v>4.8082191780821919</v>
      </c>
      <c r="I19" s="330"/>
      <c r="J19" s="331">
        <v>750000000</v>
      </c>
    </row>
    <row r="20" spans="2:10" s="302" customFormat="1" ht="15" customHeight="1" x14ac:dyDescent="0.4">
      <c r="B20" s="440" t="s">
        <v>1797</v>
      </c>
      <c r="C20" s="329"/>
      <c r="D20" s="329"/>
      <c r="E20" s="329"/>
      <c r="F20" s="329"/>
      <c r="G20" s="326"/>
      <c r="H20" s="330"/>
      <c r="I20" s="330"/>
      <c r="J20" s="331"/>
    </row>
    <row r="21" spans="2:10" s="302" customFormat="1" ht="15" customHeight="1" x14ac:dyDescent="0.4">
      <c r="B21" s="328" t="s">
        <v>1798</v>
      </c>
      <c r="C21" s="329">
        <v>43076</v>
      </c>
      <c r="D21" s="329" t="s">
        <v>1794</v>
      </c>
      <c r="E21" s="329">
        <v>46728</v>
      </c>
      <c r="F21" s="329">
        <v>47094</v>
      </c>
      <c r="G21" s="327"/>
      <c r="H21" s="450">
        <v>4.441095890410959</v>
      </c>
      <c r="I21" s="330"/>
      <c r="J21" s="444">
        <v>750000000</v>
      </c>
    </row>
    <row r="22" spans="2:10" s="302" customFormat="1" ht="15" customHeight="1" x14ac:dyDescent="0.4">
      <c r="B22" s="328" t="s">
        <v>1799</v>
      </c>
      <c r="C22" s="329">
        <v>42835</v>
      </c>
      <c r="D22" s="329" t="s">
        <v>1794</v>
      </c>
      <c r="E22" s="329">
        <v>46487</v>
      </c>
      <c r="F22" s="329">
        <v>46853</v>
      </c>
      <c r="G22" s="327"/>
      <c r="H22" s="450">
        <v>3.7808219178082192</v>
      </c>
      <c r="I22" s="330"/>
      <c r="J22" s="444">
        <v>1000000000</v>
      </c>
    </row>
    <row r="23" spans="2:10" s="302" customFormat="1" ht="15" customHeight="1" x14ac:dyDescent="0.4">
      <c r="B23" s="328" t="s">
        <v>1800</v>
      </c>
      <c r="C23" s="329">
        <v>43651</v>
      </c>
      <c r="D23" s="329" t="s">
        <v>1794</v>
      </c>
      <c r="E23" s="329">
        <v>47304</v>
      </c>
      <c r="F23" s="329">
        <v>47669</v>
      </c>
      <c r="G23" s="327"/>
      <c r="H23" s="450">
        <v>6.0191780821917806</v>
      </c>
      <c r="I23" s="330"/>
      <c r="J23" s="444">
        <v>1100000000</v>
      </c>
    </row>
    <row r="24" spans="2:10" ht="15" customHeight="1" x14ac:dyDescent="0.4">
      <c r="B24" s="328" t="s">
        <v>1801</v>
      </c>
      <c r="C24" s="329">
        <v>43917</v>
      </c>
      <c r="D24" s="329" t="s">
        <v>1794</v>
      </c>
      <c r="E24" s="329">
        <v>45743</v>
      </c>
      <c r="F24" s="329">
        <v>46108</v>
      </c>
      <c r="G24" s="327"/>
      <c r="H24" s="450">
        <v>1.7424657534246575</v>
      </c>
      <c r="I24" s="330"/>
      <c r="J24" s="444">
        <v>750000000</v>
      </c>
    </row>
    <row r="25" spans="2:10" ht="15" customHeight="1" x14ac:dyDescent="0.4">
      <c r="B25" s="328" t="s">
        <v>1802</v>
      </c>
      <c r="C25" s="329">
        <v>44132</v>
      </c>
      <c r="D25" s="329" t="s">
        <v>1794</v>
      </c>
      <c r="E25" s="329">
        <v>47784</v>
      </c>
      <c r="F25" s="329">
        <v>48149</v>
      </c>
      <c r="G25" s="327"/>
      <c r="H25" s="450">
        <v>7.3342465753424655</v>
      </c>
      <c r="I25" s="330"/>
      <c r="J25" s="444">
        <v>750000000</v>
      </c>
    </row>
    <row r="26" spans="2:10" ht="15" customHeight="1" x14ac:dyDescent="0.4">
      <c r="B26" s="328" t="s">
        <v>1803</v>
      </c>
      <c r="C26" s="329">
        <v>44624</v>
      </c>
      <c r="D26" s="329" t="s">
        <v>1794</v>
      </c>
      <c r="E26" s="329">
        <v>47181</v>
      </c>
      <c r="F26" s="329">
        <v>47546</v>
      </c>
      <c r="G26" s="327"/>
      <c r="H26" s="450">
        <v>5.6821917808219178</v>
      </c>
      <c r="I26" s="330"/>
      <c r="J26" s="444">
        <v>750000000</v>
      </c>
    </row>
    <row r="27" spans="2:10" ht="15" customHeight="1" x14ac:dyDescent="0.4">
      <c r="B27" s="328" t="s">
        <v>1804</v>
      </c>
      <c r="C27" s="329">
        <v>45079</v>
      </c>
      <c r="D27" s="329" t="s">
        <v>1794</v>
      </c>
      <c r="E27" s="329">
        <v>47636</v>
      </c>
      <c r="F27" s="329">
        <v>48001</v>
      </c>
      <c r="G27" s="327"/>
      <c r="H27" s="450">
        <v>6.9287671232876713</v>
      </c>
      <c r="I27" s="330"/>
      <c r="J27" s="444">
        <v>1000000000</v>
      </c>
    </row>
    <row r="28" spans="2:10" s="302" customFormat="1" ht="15" customHeight="1" thickBot="1" x14ac:dyDescent="0.45">
      <c r="B28" s="328"/>
      <c r="C28" s="329"/>
      <c r="D28" s="329"/>
      <c r="E28" s="329"/>
      <c r="F28" s="329"/>
      <c r="G28" s="327"/>
      <c r="H28" s="450"/>
      <c r="I28" s="330"/>
      <c r="J28" s="444"/>
    </row>
    <row r="29" spans="2:10" s="302" customFormat="1" ht="15" customHeight="1" x14ac:dyDescent="0.4">
      <c r="B29" s="332" t="s">
        <v>1805</v>
      </c>
      <c r="C29" s="333"/>
      <c r="D29" s="334"/>
      <c r="E29" s="333"/>
      <c r="F29" s="333"/>
      <c r="G29" s="333"/>
      <c r="H29" s="335"/>
      <c r="I29" s="335"/>
      <c r="J29" s="336" t="s">
        <v>1806</v>
      </c>
    </row>
    <row r="30" spans="2:10" s="302" customFormat="1" ht="15" customHeight="1" x14ac:dyDescent="0.4">
      <c r="B30" s="337" t="s">
        <v>1807</v>
      </c>
      <c r="C30" s="337"/>
      <c r="D30" s="337"/>
      <c r="E30" s="337"/>
      <c r="F30" s="310"/>
      <c r="G30" s="483" t="s">
        <v>1789</v>
      </c>
      <c r="H30" s="484"/>
      <c r="I30" s="483" t="s">
        <v>1790</v>
      </c>
      <c r="J30" s="485"/>
    </row>
    <row r="31" spans="2:10" s="302" customFormat="1" ht="15" customHeight="1" x14ac:dyDescent="0.4">
      <c r="B31" s="322" t="s">
        <v>1808</v>
      </c>
      <c r="C31" s="322"/>
      <c r="D31" s="322"/>
      <c r="E31" s="322"/>
      <c r="F31" s="301"/>
      <c r="G31" s="301"/>
      <c r="H31" s="325">
        <v>26.711680338794267</v>
      </c>
      <c r="I31" s="338"/>
      <c r="J31" s="338">
        <v>10268544973.54991</v>
      </c>
    </row>
    <row r="32" spans="2:10" ht="15" customHeight="1" x14ac:dyDescent="0.4">
      <c r="B32" s="322" t="s">
        <v>1809</v>
      </c>
      <c r="C32" s="322"/>
      <c r="D32" s="322"/>
      <c r="E32" s="322"/>
      <c r="H32" s="447">
        <v>0</v>
      </c>
      <c r="I32" s="486">
        <v>44500000</v>
      </c>
      <c r="J32" s="486"/>
    </row>
    <row r="33" spans="2:10" s="302" customFormat="1" ht="15" customHeight="1" x14ac:dyDescent="0.4">
      <c r="B33" s="328" t="s">
        <v>1810</v>
      </c>
      <c r="C33" s="328"/>
      <c r="D33" s="328"/>
      <c r="E33" s="328"/>
      <c r="F33" s="339"/>
      <c r="G33" s="339"/>
      <c r="H33" s="444">
        <v>0</v>
      </c>
      <c r="I33" s="331"/>
      <c r="J33" s="331">
        <v>44500000</v>
      </c>
    </row>
    <row r="34" spans="2:10" s="302" customFormat="1" ht="15" customHeight="1" x14ac:dyDescent="0.4">
      <c r="B34" s="328" t="s">
        <v>1811</v>
      </c>
      <c r="C34" s="328"/>
      <c r="D34" s="328"/>
      <c r="E34" s="328"/>
      <c r="F34" s="301"/>
      <c r="G34" s="301"/>
      <c r="H34" s="444">
        <v>0</v>
      </c>
      <c r="I34" s="472">
        <v>0</v>
      </c>
      <c r="J34" s="472"/>
    </row>
    <row r="35" spans="2:10" s="302" customFormat="1" ht="15" customHeight="1" x14ac:dyDescent="0.4">
      <c r="B35" s="328" t="s">
        <v>1812</v>
      </c>
      <c r="C35" s="328"/>
      <c r="D35" s="328"/>
      <c r="E35" s="328"/>
      <c r="F35" s="301"/>
      <c r="G35" s="301"/>
      <c r="H35" s="444">
        <v>0</v>
      </c>
      <c r="I35" s="472">
        <v>0</v>
      </c>
      <c r="J35" s="472"/>
    </row>
    <row r="36" spans="2:10" s="302" customFormat="1" ht="15" customHeight="1" x14ac:dyDescent="0.4">
      <c r="B36" s="440" t="s">
        <v>1813</v>
      </c>
      <c r="C36" s="440"/>
      <c r="D36" s="440"/>
      <c r="E36" s="440"/>
      <c r="F36" s="301"/>
      <c r="G36" s="301"/>
      <c r="H36" s="447">
        <v>26.711680338794267</v>
      </c>
      <c r="I36" s="324"/>
      <c r="J36" s="324">
        <v>10313044973.54991</v>
      </c>
    </row>
    <row r="37" spans="2:10" s="302" customFormat="1" ht="15" customHeight="1" x14ac:dyDescent="0.4">
      <c r="B37" s="328" t="s">
        <v>1814</v>
      </c>
      <c r="C37" s="328"/>
      <c r="D37" s="328"/>
      <c r="E37" s="328"/>
      <c r="F37" s="301"/>
      <c r="G37" s="301"/>
      <c r="H37" s="340" t="s">
        <v>1815</v>
      </c>
      <c r="I37" s="340"/>
      <c r="J37" s="340">
        <v>0</v>
      </c>
    </row>
    <row r="38" spans="2:10" s="302" customFormat="1" ht="15" customHeight="1" thickBot="1" x14ac:dyDescent="0.45">
      <c r="B38" s="341" t="s">
        <v>1816</v>
      </c>
      <c r="C38" s="341"/>
      <c r="D38" s="341"/>
      <c r="E38" s="341"/>
      <c r="F38" s="342"/>
      <c r="G38" s="342"/>
      <c r="H38" s="342"/>
      <c r="I38" s="342"/>
      <c r="J38" s="342">
        <v>0.16531581622032876</v>
      </c>
    </row>
    <row r="39" spans="2:10" s="368" customFormat="1" ht="15" customHeight="1" thickBot="1" x14ac:dyDescent="0.45">
      <c r="B39" s="343" t="s">
        <v>1817</v>
      </c>
      <c r="C39" s="343"/>
      <c r="D39" s="343"/>
      <c r="E39" s="343"/>
      <c r="F39" s="342"/>
      <c r="G39" s="342"/>
      <c r="H39" s="342"/>
      <c r="I39" s="342"/>
      <c r="J39" s="342">
        <v>0.05</v>
      </c>
    </row>
    <row r="40" spans="2:10" s="302" customFormat="1" ht="15" customHeight="1" x14ac:dyDescent="0.4">
      <c r="B40" s="344"/>
      <c r="C40" s="345"/>
      <c r="D40" s="345"/>
      <c r="E40" s="345"/>
      <c r="F40" s="345"/>
      <c r="G40" s="345"/>
      <c r="H40" s="345"/>
      <c r="I40" s="345"/>
      <c r="J40" s="345"/>
    </row>
    <row r="41" spans="2:10" s="302" customFormat="1" ht="15" customHeight="1" x14ac:dyDescent="0.4">
      <c r="B41" s="346" t="s">
        <v>1818</v>
      </c>
      <c r="C41" s="346"/>
      <c r="D41" s="346"/>
      <c r="E41" s="346"/>
      <c r="F41" s="346"/>
      <c r="G41" s="346"/>
      <c r="H41" s="346"/>
      <c r="I41" s="346"/>
      <c r="J41" s="346"/>
    </row>
    <row r="42" spans="2:10" s="302" customFormat="1" ht="15" customHeight="1" x14ac:dyDescent="0.4">
      <c r="B42" s="471" t="s">
        <v>1819</v>
      </c>
      <c r="C42" s="471"/>
      <c r="D42" s="471"/>
      <c r="E42" s="471"/>
      <c r="F42" s="471"/>
      <c r="G42" s="471"/>
      <c r="H42" s="347"/>
      <c r="I42" s="301"/>
      <c r="J42" s="348">
        <v>10483620183.497843</v>
      </c>
    </row>
    <row r="43" spans="2:10" s="302" customFormat="1" ht="15" customHeight="1" x14ac:dyDescent="0.4">
      <c r="B43" s="471" t="s">
        <v>1820</v>
      </c>
      <c r="C43" s="471"/>
      <c r="D43" s="471"/>
      <c r="E43" s="471"/>
      <c r="F43" s="471"/>
      <c r="G43" s="471"/>
      <c r="H43" s="347"/>
      <c r="I43" s="349"/>
      <c r="J43" s="348">
        <v>8391181105.787323</v>
      </c>
    </row>
    <row r="44" spans="2:10" s="302" customFormat="1" ht="15" customHeight="1" x14ac:dyDescent="0.4">
      <c r="B44" s="471" t="s">
        <v>1821</v>
      </c>
      <c r="C44" s="471"/>
      <c r="D44" s="471"/>
      <c r="E44" s="471"/>
      <c r="F44" s="471"/>
      <c r="G44" s="471"/>
      <c r="H44" s="347"/>
      <c r="I44" s="301"/>
      <c r="J44" s="330" t="s">
        <v>1822</v>
      </c>
    </row>
    <row r="45" spans="2:10" s="302" customFormat="1" ht="15" customHeight="1" x14ac:dyDescent="0.4">
      <c r="B45" s="471" t="s">
        <v>1823</v>
      </c>
      <c r="C45" s="471"/>
      <c r="D45" s="471"/>
      <c r="E45" s="471"/>
      <c r="F45" s="471"/>
      <c r="G45" s="471"/>
      <c r="H45" s="347"/>
      <c r="I45" s="301"/>
      <c r="J45" s="330" t="s">
        <v>1822</v>
      </c>
    </row>
    <row r="46" spans="2:10" s="302" customFormat="1" ht="15" customHeight="1" x14ac:dyDescent="0.4">
      <c r="B46" s="471" t="s">
        <v>1824</v>
      </c>
      <c r="C46" s="471"/>
      <c r="D46" s="471"/>
      <c r="E46" s="471"/>
      <c r="F46" s="471"/>
      <c r="G46" s="471"/>
      <c r="H46" s="347"/>
      <c r="I46" s="301"/>
      <c r="J46" s="330" t="s">
        <v>1822</v>
      </c>
    </row>
    <row r="47" spans="2:10" s="302" customFormat="1" ht="15" customHeight="1" x14ac:dyDescent="0.4">
      <c r="B47" s="471" t="s">
        <v>1825</v>
      </c>
      <c r="C47" s="471"/>
      <c r="D47" s="471"/>
      <c r="E47" s="471"/>
      <c r="F47" s="471"/>
      <c r="G47" s="471"/>
      <c r="H47" s="350"/>
      <c r="I47" s="301"/>
      <c r="J47" s="330" t="s">
        <v>1822</v>
      </c>
    </row>
    <row r="48" spans="2:10" s="302" customFormat="1" ht="15" customHeight="1" x14ac:dyDescent="0.4">
      <c r="B48" s="471" t="s">
        <v>1826</v>
      </c>
      <c r="C48" s="471"/>
      <c r="D48" s="471"/>
      <c r="E48" s="471"/>
      <c r="F48" s="471"/>
      <c r="G48" s="471"/>
      <c r="H48" s="351"/>
      <c r="I48" s="301"/>
      <c r="J48" s="330" t="s">
        <v>1822</v>
      </c>
    </row>
    <row r="49" spans="2:10" s="302" customFormat="1" ht="15" customHeight="1" thickBot="1" x14ac:dyDescent="0.45">
      <c r="B49" s="487" t="s">
        <v>1827</v>
      </c>
      <c r="C49" s="487"/>
      <c r="D49" s="487"/>
      <c r="E49" s="487"/>
      <c r="F49" s="487"/>
      <c r="G49" s="487"/>
      <c r="H49" s="352"/>
      <c r="I49" s="353"/>
      <c r="J49" s="354" t="s">
        <v>1822</v>
      </c>
    </row>
    <row r="50" spans="2:10" s="302" customFormat="1" ht="15" customHeight="1" x14ac:dyDescent="0.4">
      <c r="B50" s="344"/>
      <c r="C50" s="345"/>
      <c r="D50" s="345"/>
      <c r="E50" s="345"/>
      <c r="F50" s="345"/>
      <c r="G50" s="345"/>
      <c r="H50" s="345"/>
      <c r="I50" s="345"/>
      <c r="J50" s="345"/>
    </row>
    <row r="51" spans="2:10" s="302" customFormat="1" ht="15" customHeight="1" x14ac:dyDescent="0.4">
      <c r="B51" s="346" t="s">
        <v>1828</v>
      </c>
      <c r="C51" s="346"/>
      <c r="D51" s="346"/>
      <c r="E51" s="346"/>
      <c r="F51" s="346"/>
      <c r="G51" s="346"/>
      <c r="H51" s="346"/>
      <c r="I51" s="346"/>
      <c r="J51" s="346"/>
    </row>
    <row r="52" spans="2:10" s="302" customFormat="1" ht="15" customHeight="1" x14ac:dyDescent="0.4">
      <c r="B52" s="470" t="s">
        <v>1829</v>
      </c>
      <c r="C52" s="470"/>
      <c r="D52" s="470"/>
      <c r="E52" s="470"/>
      <c r="F52" s="470"/>
      <c r="G52" s="470"/>
      <c r="H52" s="355"/>
      <c r="I52" s="356"/>
    </row>
    <row r="53" spans="2:10" s="302" customFormat="1" ht="15" customHeight="1" x14ac:dyDescent="0.4">
      <c r="B53" s="471" t="s">
        <v>1830</v>
      </c>
      <c r="C53" s="471"/>
      <c r="D53" s="471"/>
      <c r="E53" s="471"/>
      <c r="F53" s="471"/>
      <c r="G53" s="471"/>
      <c r="H53" s="356"/>
      <c r="J53" s="330" t="s">
        <v>1831</v>
      </c>
    </row>
    <row r="54" spans="2:10" s="302" customFormat="1" ht="15" customHeight="1" x14ac:dyDescent="0.4">
      <c r="B54" s="471" t="s">
        <v>1832</v>
      </c>
      <c r="C54" s="471"/>
      <c r="D54" s="471"/>
      <c r="E54" s="471"/>
      <c r="F54" s="471"/>
      <c r="G54" s="471"/>
      <c r="H54" s="356"/>
      <c r="J54" s="330" t="s">
        <v>1831</v>
      </c>
    </row>
    <row r="55" spans="2:10" s="302" customFormat="1" ht="15" customHeight="1" x14ac:dyDescent="0.4">
      <c r="B55" s="471" t="s">
        <v>1833</v>
      </c>
      <c r="C55" s="471"/>
      <c r="D55" s="471"/>
      <c r="E55" s="471"/>
      <c r="F55" s="471"/>
      <c r="G55" s="471"/>
      <c r="H55" s="356"/>
      <c r="J55" s="330" t="s">
        <v>1831</v>
      </c>
    </row>
    <row r="56" spans="2:10" s="302" customFormat="1" ht="15" customHeight="1" thickBot="1" x14ac:dyDescent="0.45">
      <c r="B56" s="477" t="s">
        <v>1834</v>
      </c>
      <c r="C56" s="477"/>
      <c r="D56" s="477"/>
      <c r="E56" s="477"/>
      <c r="F56" s="477"/>
      <c r="G56" s="477"/>
      <c r="H56" s="357"/>
      <c r="I56" s="358"/>
      <c r="J56" s="359" t="s">
        <v>1835</v>
      </c>
    </row>
    <row r="57" spans="2:10" s="302" customFormat="1" ht="15" customHeight="1" x14ac:dyDescent="0.4">
      <c r="B57" s="344"/>
      <c r="C57" s="345"/>
      <c r="D57" s="345"/>
      <c r="E57" s="345"/>
      <c r="F57" s="345"/>
      <c r="G57" s="345"/>
      <c r="H57" s="345"/>
      <c r="I57" s="345"/>
      <c r="J57" s="345"/>
    </row>
    <row r="58" spans="2:10" s="302" customFormat="1" ht="15" customHeight="1" x14ac:dyDescent="0.4">
      <c r="B58" s="346" t="s">
        <v>1836</v>
      </c>
      <c r="C58" s="346"/>
      <c r="D58" s="346"/>
      <c r="E58" s="346"/>
      <c r="F58" s="346"/>
      <c r="G58" s="346"/>
      <c r="H58" s="346"/>
      <c r="I58" s="346"/>
      <c r="J58" s="346"/>
    </row>
    <row r="59" spans="2:10" s="302" customFormat="1" ht="15" customHeight="1" x14ac:dyDescent="0.4">
      <c r="B59" s="360" t="s">
        <v>1837</v>
      </c>
      <c r="C59" s="360"/>
      <c r="D59" s="360"/>
      <c r="E59" s="360"/>
      <c r="F59" s="361"/>
      <c r="G59" s="361"/>
      <c r="H59" s="362"/>
      <c r="I59" s="362"/>
      <c r="J59" s="362"/>
    </row>
    <row r="60" spans="2:10" ht="15" customHeight="1" x14ac:dyDescent="0.4">
      <c r="B60" s="313" t="s">
        <v>655</v>
      </c>
      <c r="C60" s="313"/>
      <c r="D60" s="313"/>
      <c r="E60" s="313"/>
      <c r="F60" s="303"/>
      <c r="G60" s="303"/>
      <c r="H60" s="313"/>
      <c r="I60" s="443"/>
      <c r="J60" s="446">
        <v>163138</v>
      </c>
    </row>
    <row r="61" spans="2:10" s="302" customFormat="1" ht="15" customHeight="1" x14ac:dyDescent="0.4">
      <c r="B61" s="313" t="s">
        <v>1838</v>
      </c>
      <c r="C61" s="313"/>
      <c r="D61" s="313"/>
      <c r="E61" s="313"/>
      <c r="F61" s="303"/>
      <c r="G61" s="303"/>
      <c r="H61" s="313"/>
      <c r="I61" s="472">
        <v>14708376966.650097</v>
      </c>
      <c r="J61" s="472"/>
    </row>
    <row r="62" spans="2:10" s="302" customFormat="1" ht="15" customHeight="1" x14ac:dyDescent="0.4">
      <c r="B62" s="313" t="s">
        <v>1839</v>
      </c>
      <c r="C62" s="313"/>
      <c r="D62" s="313"/>
      <c r="E62" s="313"/>
      <c r="F62" s="303"/>
      <c r="G62" s="303"/>
      <c r="H62" s="313"/>
      <c r="I62" s="472">
        <v>10268544973.54991</v>
      </c>
      <c r="J62" s="472"/>
    </row>
    <row r="63" spans="2:10" s="302" customFormat="1" ht="15" customHeight="1" x14ac:dyDescent="0.4">
      <c r="B63" s="313" t="s">
        <v>1840</v>
      </c>
      <c r="C63" s="313"/>
      <c r="D63" s="313"/>
      <c r="E63" s="313"/>
      <c r="F63" s="303"/>
      <c r="G63" s="303"/>
      <c r="H63" s="313"/>
      <c r="I63" s="443"/>
      <c r="J63" s="451">
        <v>90159.110487134181</v>
      </c>
    </row>
    <row r="64" spans="2:10" s="302" customFormat="1" ht="15" customHeight="1" x14ac:dyDescent="0.4">
      <c r="B64" s="313" t="s">
        <v>1841</v>
      </c>
      <c r="C64" s="313"/>
      <c r="D64" s="313"/>
      <c r="E64" s="313"/>
      <c r="F64" s="303"/>
      <c r="G64" s="303"/>
      <c r="H64" s="313"/>
      <c r="I64" s="443"/>
      <c r="J64" s="451">
        <v>62943.918483430651</v>
      </c>
    </row>
    <row r="65" spans="2:10" s="302" customFormat="1" ht="15" customHeight="1" x14ac:dyDescent="0.4">
      <c r="B65" s="313" t="s">
        <v>1842</v>
      </c>
      <c r="C65" s="313"/>
      <c r="D65" s="313"/>
      <c r="E65" s="313"/>
      <c r="F65" s="303"/>
      <c r="G65" s="303"/>
      <c r="H65" s="313"/>
      <c r="I65" s="443"/>
      <c r="J65" s="444">
        <v>11948347.32</v>
      </c>
    </row>
    <row r="66" spans="2:10" s="302" customFormat="1" ht="15" customHeight="1" x14ac:dyDescent="0.4">
      <c r="B66" s="313" t="s">
        <v>1843</v>
      </c>
      <c r="C66" s="313"/>
      <c r="D66" s="313"/>
      <c r="E66" s="313"/>
      <c r="F66" s="303"/>
      <c r="G66" s="303"/>
      <c r="H66" s="313"/>
      <c r="I66" s="443"/>
      <c r="J66" s="452">
        <v>1.1635871830699468E-3</v>
      </c>
    </row>
    <row r="67" spans="2:10" s="302" customFormat="1" ht="15" customHeight="1" x14ac:dyDescent="0.4">
      <c r="B67" s="313" t="s">
        <v>1844</v>
      </c>
      <c r="C67" s="313"/>
      <c r="D67" s="313"/>
      <c r="E67" s="313"/>
      <c r="F67" s="303"/>
      <c r="G67" s="303"/>
      <c r="H67" s="313"/>
      <c r="I67" s="443"/>
      <c r="J67" s="444">
        <v>20156839.120000001</v>
      </c>
    </row>
    <row r="68" spans="2:10" s="302" customFormat="1" ht="15" customHeight="1" x14ac:dyDescent="0.4">
      <c r="B68" s="313" t="s">
        <v>1845</v>
      </c>
      <c r="C68" s="313"/>
      <c r="D68" s="313"/>
      <c r="E68" s="313"/>
      <c r="F68" s="303"/>
      <c r="G68" s="303"/>
      <c r="H68" s="313"/>
      <c r="I68" s="443"/>
      <c r="J68" s="453">
        <v>1.9629693566051197E-3</v>
      </c>
    </row>
    <row r="69" spans="2:10" s="302" customFormat="1" ht="15" customHeight="1" x14ac:dyDescent="0.4">
      <c r="B69" s="313" t="s">
        <v>1099</v>
      </c>
      <c r="C69" s="313"/>
      <c r="D69" s="313"/>
      <c r="E69" s="313"/>
      <c r="F69" s="303"/>
      <c r="G69" s="303"/>
      <c r="H69" s="313"/>
      <c r="I69" s="443"/>
      <c r="J69" s="330">
        <v>98.326323127041377</v>
      </c>
    </row>
    <row r="70" spans="2:10" s="302" customFormat="1" ht="15" customHeight="1" x14ac:dyDescent="0.4">
      <c r="B70" s="313" t="s">
        <v>1846</v>
      </c>
      <c r="C70" s="313"/>
      <c r="D70" s="313"/>
      <c r="E70" s="313"/>
      <c r="F70" s="303"/>
      <c r="G70" s="303"/>
      <c r="H70" s="313"/>
      <c r="I70" s="443"/>
      <c r="J70" s="330">
        <v>324.99211078866358</v>
      </c>
    </row>
    <row r="71" spans="2:10" s="302" customFormat="1" ht="15" customHeight="1" x14ac:dyDescent="0.4">
      <c r="B71" s="313" t="s">
        <v>1847</v>
      </c>
      <c r="C71" s="313"/>
      <c r="D71" s="313"/>
      <c r="E71" s="313"/>
      <c r="F71" s="303"/>
      <c r="G71" s="303"/>
      <c r="H71" s="313"/>
      <c r="I71" s="443"/>
      <c r="J71" s="340">
        <v>0.53732078658173377</v>
      </c>
    </row>
    <row r="72" spans="2:10" s="302" customFormat="1" ht="15" customHeight="1" x14ac:dyDescent="0.4">
      <c r="B72" s="313" t="s">
        <v>1848</v>
      </c>
      <c r="C72" s="313"/>
      <c r="D72" s="313"/>
      <c r="E72" s="313"/>
      <c r="F72" s="303"/>
      <c r="G72" s="303"/>
      <c r="H72" s="313"/>
      <c r="I72" s="443"/>
      <c r="J72" s="340">
        <v>0.54100293759838081</v>
      </c>
    </row>
    <row r="73" spans="2:10" s="302" customFormat="1" ht="15" customHeight="1" x14ac:dyDescent="0.4">
      <c r="B73" s="443" t="s">
        <v>1849</v>
      </c>
      <c r="C73" s="313"/>
      <c r="D73" s="313"/>
      <c r="E73" s="313"/>
      <c r="F73" s="363"/>
      <c r="G73" s="363"/>
      <c r="H73" s="313"/>
      <c r="I73" s="443"/>
      <c r="J73" s="340">
        <v>3.9925312093130133E-2</v>
      </c>
    </row>
    <row r="74" spans="2:10" s="302" customFormat="1" ht="15" customHeight="1" x14ac:dyDescent="0.4">
      <c r="B74" s="443" t="s">
        <v>1850</v>
      </c>
      <c r="C74" s="313"/>
      <c r="D74" s="313"/>
      <c r="E74" s="313"/>
      <c r="F74" s="363"/>
      <c r="G74" s="363"/>
      <c r="H74" s="313"/>
      <c r="I74" s="443"/>
      <c r="J74" s="340">
        <v>1.0903520571889145E-2</v>
      </c>
    </row>
    <row r="75" spans="2:10" s="302" customFormat="1" ht="15" customHeight="1" thickBot="1" x14ac:dyDescent="0.45">
      <c r="B75" s="315" t="s">
        <v>1851</v>
      </c>
      <c r="C75" s="315"/>
      <c r="D75" s="315"/>
      <c r="E75" s="315"/>
      <c r="F75" s="364"/>
      <c r="G75" s="364"/>
      <c r="H75" s="364"/>
      <c r="I75" s="316"/>
      <c r="J75" s="365">
        <v>62722</v>
      </c>
    </row>
    <row r="76" spans="2:10" s="302" customFormat="1" ht="15" customHeight="1" x14ac:dyDescent="0.4">
      <c r="B76" s="366" t="s">
        <v>1852</v>
      </c>
      <c r="C76" s="367"/>
      <c r="D76" s="367"/>
      <c r="E76" s="368"/>
      <c r="F76" s="369"/>
      <c r="G76" s="369" t="s">
        <v>1853</v>
      </c>
      <c r="H76" s="370" t="s">
        <v>1107</v>
      </c>
      <c r="I76" s="370" t="s">
        <v>1854</v>
      </c>
      <c r="J76" s="370" t="s">
        <v>1855</v>
      </c>
    </row>
    <row r="77" spans="2:10" s="302" customFormat="1" ht="15" customHeight="1" x14ac:dyDescent="0.4">
      <c r="B77" s="443" t="s">
        <v>1806</v>
      </c>
      <c r="C77" s="443"/>
      <c r="D77" s="443"/>
      <c r="E77" s="368"/>
      <c r="F77" s="443"/>
      <c r="G77" s="371">
        <v>16531</v>
      </c>
      <c r="H77" s="350">
        <v>0.1013313881499099</v>
      </c>
      <c r="I77" s="371">
        <v>550845645.30000031</v>
      </c>
      <c r="J77" s="350">
        <v>5.3643982347926458E-2</v>
      </c>
    </row>
    <row r="78" spans="2:10" s="302" customFormat="1" ht="15" customHeight="1" thickBot="1" x14ac:dyDescent="0.45">
      <c r="B78" s="372" t="s">
        <v>1831</v>
      </c>
      <c r="C78" s="372"/>
      <c r="D78" s="372"/>
      <c r="E78" s="373"/>
      <c r="F78" s="372"/>
      <c r="G78" s="374">
        <v>146607</v>
      </c>
      <c r="H78" s="375">
        <v>0.89866861185009006</v>
      </c>
      <c r="I78" s="374">
        <v>9717699328.2499218</v>
      </c>
      <c r="J78" s="375">
        <v>0.94635601765207478</v>
      </c>
    </row>
    <row r="79" spans="2:10" s="302" customFormat="1" ht="15" customHeight="1" x14ac:dyDescent="0.4">
      <c r="B79" s="322" t="s">
        <v>1856</v>
      </c>
      <c r="C79" s="322"/>
      <c r="D79" s="443"/>
      <c r="E79" s="368"/>
      <c r="F79" s="369"/>
      <c r="G79" s="376" t="s">
        <v>1853</v>
      </c>
      <c r="H79" s="377" t="s">
        <v>1107</v>
      </c>
      <c r="I79" s="377" t="s">
        <v>1854</v>
      </c>
      <c r="J79" s="377" t="s">
        <v>1855</v>
      </c>
    </row>
    <row r="80" spans="2:10" s="302" customFormat="1" ht="15" customHeight="1" x14ac:dyDescent="0.4">
      <c r="B80" s="443" t="s">
        <v>1806</v>
      </c>
      <c r="C80" s="443"/>
      <c r="D80" s="443"/>
      <c r="E80" s="368"/>
      <c r="F80" s="443"/>
      <c r="G80" s="371">
        <v>163138</v>
      </c>
      <c r="H80" s="350">
        <v>1</v>
      </c>
      <c r="I80" s="371">
        <v>10268544973.54991</v>
      </c>
      <c r="J80" s="350">
        <v>1</v>
      </c>
    </row>
    <row r="81" spans="2:10" s="302" customFormat="1" ht="15" customHeight="1" thickBot="1" x14ac:dyDescent="0.45">
      <c r="B81" s="372" t="s">
        <v>1831</v>
      </c>
      <c r="C81" s="372"/>
      <c r="D81" s="372"/>
      <c r="E81" s="373"/>
      <c r="F81" s="372"/>
      <c r="G81" s="374">
        <v>0</v>
      </c>
      <c r="H81" s="375">
        <v>0</v>
      </c>
      <c r="I81" s="374">
        <v>0</v>
      </c>
      <c r="J81" s="375">
        <v>0</v>
      </c>
    </row>
    <row r="82" spans="2:10" s="302" customFormat="1" ht="15" customHeight="1" x14ac:dyDescent="0.4">
      <c r="B82" s="322" t="s">
        <v>1857</v>
      </c>
      <c r="C82" s="378"/>
      <c r="D82" s="378"/>
      <c r="E82" s="378"/>
      <c r="F82" s="379"/>
      <c r="G82" s="376" t="s">
        <v>1853</v>
      </c>
      <c r="H82" s="377" t="s">
        <v>1107</v>
      </c>
      <c r="I82" s="377" t="s">
        <v>1854</v>
      </c>
      <c r="J82" s="377" t="s">
        <v>1855</v>
      </c>
    </row>
    <row r="83" spans="2:10" s="302" customFormat="1" ht="15" customHeight="1" x14ac:dyDescent="0.4">
      <c r="B83" s="313" t="s">
        <v>1794</v>
      </c>
      <c r="C83" s="313"/>
      <c r="D83" s="313"/>
      <c r="E83" s="313"/>
      <c r="F83" s="380"/>
      <c r="G83" s="371">
        <v>1813</v>
      </c>
      <c r="H83" s="350">
        <v>1.1113290588336254E-2</v>
      </c>
      <c r="I83" s="371">
        <v>102384448.47000009</v>
      </c>
      <c r="J83" s="350">
        <v>9.9706870577794277E-3</v>
      </c>
    </row>
    <row r="84" spans="2:10" s="302" customFormat="1" ht="15" customHeight="1" thickBot="1" x14ac:dyDescent="0.45">
      <c r="B84" s="315" t="s">
        <v>1858</v>
      </c>
      <c r="C84" s="315"/>
      <c r="D84" s="315"/>
      <c r="E84" s="315"/>
      <c r="F84" s="315"/>
      <c r="G84" s="374">
        <v>161325</v>
      </c>
      <c r="H84" s="375">
        <v>0.98888670941166379</v>
      </c>
      <c r="I84" s="374">
        <v>10166160525.079885</v>
      </c>
      <c r="J84" s="375">
        <v>0.99002931294221819</v>
      </c>
    </row>
    <row r="85" spans="2:10" s="302" customFormat="1" ht="15" customHeight="1" x14ac:dyDescent="0.4">
      <c r="B85" s="366" t="s">
        <v>1859</v>
      </c>
      <c r="C85" s="367"/>
      <c r="D85" s="367"/>
      <c r="E85" s="368"/>
      <c r="F85" s="368"/>
      <c r="G85" s="376" t="s">
        <v>1853</v>
      </c>
      <c r="H85" s="377" t="s">
        <v>1107</v>
      </c>
      <c r="I85" s="377" t="s">
        <v>1854</v>
      </c>
      <c r="J85" s="377" t="s">
        <v>1855</v>
      </c>
    </row>
    <row r="86" spans="2:10" s="302" customFormat="1" ht="15" customHeight="1" x14ac:dyDescent="0.4">
      <c r="B86" s="443" t="s">
        <v>1860</v>
      </c>
      <c r="C86" s="443"/>
      <c r="D86" s="443"/>
      <c r="E86" s="368"/>
      <c r="F86" s="368"/>
      <c r="G86" s="371">
        <v>161641</v>
      </c>
      <c r="H86" s="350">
        <v>0.99082371979551054</v>
      </c>
      <c r="I86" s="371">
        <v>10092044495.849915</v>
      </c>
      <c r="J86" s="350">
        <v>0.98281153969188129</v>
      </c>
    </row>
    <row r="87" spans="2:10" s="302" customFormat="1" ht="15" customHeight="1" x14ac:dyDescent="0.4">
      <c r="B87" s="443" t="s">
        <v>1861</v>
      </c>
      <c r="C87" s="443"/>
      <c r="D87" s="443"/>
      <c r="E87" s="368"/>
      <c r="F87" s="368"/>
      <c r="G87" s="371">
        <v>0</v>
      </c>
      <c r="H87" s="340">
        <v>0</v>
      </c>
      <c r="I87" s="371">
        <v>0</v>
      </c>
      <c r="J87" s="340">
        <v>0</v>
      </c>
    </row>
    <row r="88" spans="2:10" s="302" customFormat="1" ht="15" customHeight="1" x14ac:dyDescent="0.4">
      <c r="B88" s="443" t="s">
        <v>1862</v>
      </c>
      <c r="C88" s="443"/>
      <c r="D88" s="443"/>
      <c r="E88" s="368"/>
      <c r="F88" s="368"/>
      <c r="G88" s="371">
        <v>25</v>
      </c>
      <c r="H88" s="340">
        <v>1.5324449239294339E-4</v>
      </c>
      <c r="I88" s="371">
        <v>195347.9</v>
      </c>
      <c r="J88" s="340">
        <v>1.9023912394909327E-5</v>
      </c>
    </row>
    <row r="89" spans="2:10" s="302" customFormat="1" ht="15" customHeight="1" x14ac:dyDescent="0.4">
      <c r="B89" s="443" t="s">
        <v>1863</v>
      </c>
      <c r="C89" s="443"/>
      <c r="D89" s="443"/>
      <c r="E89" s="368"/>
      <c r="F89" s="368"/>
      <c r="G89" s="371">
        <v>0</v>
      </c>
      <c r="H89" s="340">
        <v>0</v>
      </c>
      <c r="I89" s="371">
        <v>0</v>
      </c>
      <c r="J89" s="340">
        <v>0</v>
      </c>
    </row>
    <row r="90" spans="2:10" s="302" customFormat="1" ht="15" customHeight="1" x14ac:dyDescent="0.4">
      <c r="B90" s="443" t="s">
        <v>1864</v>
      </c>
      <c r="C90" s="443"/>
      <c r="D90" s="443"/>
      <c r="E90" s="368"/>
      <c r="F90" s="368"/>
      <c r="G90" s="371">
        <v>1470</v>
      </c>
      <c r="H90" s="340">
        <v>9.0107761527050724E-3</v>
      </c>
      <c r="I90" s="371">
        <v>176292196.57000005</v>
      </c>
      <c r="J90" s="340">
        <v>1.7168176895957499E-2</v>
      </c>
    </row>
    <row r="91" spans="2:10" s="302" customFormat="1" ht="15" customHeight="1" thickBot="1" x14ac:dyDescent="0.45">
      <c r="B91" s="315" t="s">
        <v>141</v>
      </c>
      <c r="C91" s="315"/>
      <c r="D91" s="315"/>
      <c r="E91" s="315"/>
      <c r="F91" s="315"/>
      <c r="G91" s="374">
        <v>2</v>
      </c>
      <c r="H91" s="375">
        <v>1.2259559391435472E-5</v>
      </c>
      <c r="I91" s="374">
        <v>12933.23</v>
      </c>
      <c r="J91" s="375">
        <v>1.2594997668427107E-6</v>
      </c>
    </row>
    <row r="92" spans="2:10" s="302" customFormat="1" ht="15" customHeight="1" x14ac:dyDescent="0.4">
      <c r="B92" s="313"/>
      <c r="C92" s="313"/>
      <c r="D92" s="313"/>
      <c r="E92" s="313"/>
      <c r="F92" s="313"/>
      <c r="G92" s="371"/>
      <c r="H92" s="340"/>
      <c r="I92" s="371"/>
      <c r="J92" s="340"/>
    </row>
    <row r="93" spans="2:10" s="302" customFormat="1" ht="15" customHeight="1" x14ac:dyDescent="0.4">
      <c r="B93" s="346" t="s">
        <v>1865</v>
      </c>
      <c r="C93" s="346"/>
      <c r="D93" s="346"/>
      <c r="E93" s="346"/>
      <c r="F93" s="346"/>
      <c r="G93" s="346"/>
      <c r="H93" s="346"/>
      <c r="I93" s="346"/>
      <c r="J93" s="346"/>
    </row>
    <row r="94" spans="2:10" s="302" customFormat="1" ht="15" customHeight="1" x14ac:dyDescent="0.4">
      <c r="B94" s="322" t="s">
        <v>1866</v>
      </c>
      <c r="C94" s="378"/>
      <c r="D94" s="378"/>
      <c r="E94" s="378"/>
      <c r="F94" s="379"/>
      <c r="G94" s="441" t="s">
        <v>1853</v>
      </c>
      <c r="H94" s="381" t="s">
        <v>1107</v>
      </c>
      <c r="I94" s="381" t="s">
        <v>1854</v>
      </c>
      <c r="J94" s="381" t="s">
        <v>1855</v>
      </c>
    </row>
    <row r="95" spans="2:10" s="302" customFormat="1" ht="15" customHeight="1" x14ac:dyDescent="0.4">
      <c r="B95" s="313" t="s">
        <v>1867</v>
      </c>
      <c r="C95" s="313"/>
      <c r="D95" s="313"/>
      <c r="E95" s="313"/>
      <c r="F95" s="382"/>
      <c r="G95" s="371">
        <v>6559</v>
      </c>
      <c r="H95" s="350">
        <v>4.0205225024212629E-2</v>
      </c>
      <c r="I95" s="371">
        <v>939495909.22999942</v>
      </c>
      <c r="J95" s="350">
        <v>9.1492603056225308E-2</v>
      </c>
    </row>
    <row r="96" spans="2:10" s="302" customFormat="1" ht="15" customHeight="1" x14ac:dyDescent="0.4">
      <c r="B96" s="313" t="s">
        <v>1868</v>
      </c>
      <c r="C96" s="313"/>
      <c r="D96" s="313"/>
      <c r="E96" s="313"/>
      <c r="F96" s="382"/>
      <c r="G96" s="371">
        <v>10753</v>
      </c>
      <c r="H96" s="340">
        <v>6.5913521068052816E-2</v>
      </c>
      <c r="I96" s="371">
        <v>1383898701.5799949</v>
      </c>
      <c r="J96" s="340">
        <v>0.13477067151623637</v>
      </c>
    </row>
    <row r="97" spans="2:10" s="302" customFormat="1" ht="15" customHeight="1" x14ac:dyDescent="0.4">
      <c r="B97" s="313" t="s">
        <v>1869</v>
      </c>
      <c r="C97" s="313"/>
      <c r="D97" s="313"/>
      <c r="E97" s="313"/>
      <c r="F97" s="382"/>
      <c r="G97" s="371">
        <v>7098</v>
      </c>
      <c r="H97" s="340">
        <v>4.3509176280204488E-2</v>
      </c>
      <c r="I97" s="371">
        <v>860857055.79000199</v>
      </c>
      <c r="J97" s="340">
        <v>8.3834375562207575E-2</v>
      </c>
    </row>
    <row r="98" spans="2:10" s="302" customFormat="1" ht="15" customHeight="1" x14ac:dyDescent="0.4">
      <c r="B98" s="313" t="s">
        <v>1870</v>
      </c>
      <c r="C98" s="313"/>
      <c r="D98" s="313"/>
      <c r="E98" s="313"/>
      <c r="F98" s="382"/>
      <c r="G98" s="371">
        <v>7317</v>
      </c>
      <c r="H98" s="340">
        <v>4.4851598033566677E-2</v>
      </c>
      <c r="I98" s="371">
        <v>702098511.88000405</v>
      </c>
      <c r="J98" s="340">
        <v>6.8373709584804362E-2</v>
      </c>
    </row>
    <row r="99" spans="2:10" s="302" customFormat="1" ht="15" customHeight="1" x14ac:dyDescent="0.4">
      <c r="B99" s="313" t="s">
        <v>1871</v>
      </c>
      <c r="C99" s="313"/>
      <c r="D99" s="313"/>
      <c r="E99" s="313"/>
      <c r="F99" s="382"/>
      <c r="G99" s="371">
        <v>9339</v>
      </c>
      <c r="H99" s="340">
        <v>5.7246012578307935E-2</v>
      </c>
      <c r="I99" s="371">
        <v>837162277.38000071</v>
      </c>
      <c r="J99" s="340">
        <v>8.1526864763838858E-2</v>
      </c>
    </row>
    <row r="100" spans="2:10" s="302" customFormat="1" ht="15" customHeight="1" x14ac:dyDescent="0.4">
      <c r="B100" s="313" t="s">
        <v>1872</v>
      </c>
      <c r="C100" s="313"/>
      <c r="D100" s="313"/>
      <c r="E100" s="313"/>
      <c r="F100" s="382"/>
      <c r="G100" s="371">
        <v>8429</v>
      </c>
      <c r="H100" s="340">
        <v>5.1667913055204795E-2</v>
      </c>
      <c r="I100" s="371">
        <v>749322479.7100029</v>
      </c>
      <c r="J100" s="340">
        <v>7.2972605334069712E-2</v>
      </c>
    </row>
    <row r="101" spans="2:10" s="302" customFormat="1" ht="15" customHeight="1" x14ac:dyDescent="0.4">
      <c r="B101" s="313" t="s">
        <v>1873</v>
      </c>
      <c r="C101" s="313"/>
      <c r="D101" s="313"/>
      <c r="E101" s="313"/>
      <c r="F101" s="382"/>
      <c r="G101" s="371">
        <v>6047</v>
      </c>
      <c r="H101" s="340">
        <v>3.7066777820005149E-2</v>
      </c>
      <c r="I101" s="371">
        <v>506815277.22999889</v>
      </c>
      <c r="J101" s="340">
        <v>4.9356094610820918E-2</v>
      </c>
    </row>
    <row r="102" spans="2:10" s="302" customFormat="1" ht="15" customHeight="1" x14ac:dyDescent="0.4">
      <c r="B102" s="313" t="s">
        <v>1874</v>
      </c>
      <c r="C102" s="313"/>
      <c r="D102" s="313"/>
      <c r="E102" s="313"/>
      <c r="F102" s="382"/>
      <c r="G102" s="371">
        <v>4424</v>
      </c>
      <c r="H102" s="340">
        <v>2.7118145373855262E-2</v>
      </c>
      <c r="I102" s="371">
        <v>335003700.31</v>
      </c>
      <c r="J102" s="340">
        <v>3.2624261876723008E-2</v>
      </c>
    </row>
    <row r="103" spans="2:10" s="302" customFormat="1" ht="15" customHeight="1" x14ac:dyDescent="0.4">
      <c r="B103" s="313" t="s">
        <v>1875</v>
      </c>
      <c r="C103" s="313"/>
      <c r="D103" s="313"/>
      <c r="E103" s="313"/>
      <c r="F103" s="382"/>
      <c r="G103" s="371">
        <v>2617</v>
      </c>
      <c r="H103" s="340">
        <v>1.6041633463693316E-2</v>
      </c>
      <c r="I103" s="371">
        <v>182024921.93000022</v>
      </c>
      <c r="J103" s="340">
        <v>1.7726457097755E-2</v>
      </c>
    </row>
    <row r="104" spans="2:10" s="302" customFormat="1" ht="15" customHeight="1" x14ac:dyDescent="0.4">
      <c r="B104" s="313" t="s">
        <v>1876</v>
      </c>
      <c r="C104" s="313"/>
      <c r="D104" s="313"/>
      <c r="E104" s="313"/>
      <c r="F104" s="382"/>
      <c r="G104" s="371">
        <v>1538</v>
      </c>
      <c r="H104" s="340">
        <v>9.4276011720138778E-3</v>
      </c>
      <c r="I104" s="371">
        <v>90693148.999999806</v>
      </c>
      <c r="J104" s="340">
        <v>8.832132423202169E-3</v>
      </c>
    </row>
    <row r="105" spans="2:10" s="302" customFormat="1" ht="15" customHeight="1" x14ac:dyDescent="0.4">
      <c r="B105" s="313" t="s">
        <v>1877</v>
      </c>
      <c r="C105" s="313"/>
      <c r="D105" s="313"/>
      <c r="E105" s="313"/>
      <c r="F105" s="382"/>
      <c r="G105" s="371">
        <v>1677</v>
      </c>
      <c r="H105" s="340">
        <v>1.0279640549718643E-2</v>
      </c>
      <c r="I105" s="371">
        <v>92353505.050000057</v>
      </c>
      <c r="J105" s="340">
        <v>8.9938258329575957E-3</v>
      </c>
    </row>
    <row r="106" spans="2:10" s="302" customFormat="1" ht="15" customHeight="1" x14ac:dyDescent="0.4">
      <c r="B106" s="313" t="s">
        <v>1878</v>
      </c>
      <c r="C106" s="313"/>
      <c r="D106" s="313"/>
      <c r="E106" s="313"/>
      <c r="F106" s="382"/>
      <c r="G106" s="371">
        <v>2137</v>
      </c>
      <c r="H106" s="340">
        <v>1.3099339209748801E-2</v>
      </c>
      <c r="I106" s="371">
        <v>109853093.23999995</v>
      </c>
      <c r="J106" s="340">
        <v>1.069801939057223E-2</v>
      </c>
    </row>
    <row r="107" spans="2:10" s="302" customFormat="1" ht="15" customHeight="1" thickBot="1" x14ac:dyDescent="0.45">
      <c r="B107" s="315" t="s">
        <v>1879</v>
      </c>
      <c r="C107" s="315"/>
      <c r="D107" s="315"/>
      <c r="E107" s="315"/>
      <c r="F107" s="383"/>
      <c r="G107" s="374">
        <v>95203</v>
      </c>
      <c r="H107" s="375">
        <v>0.58357341637141558</v>
      </c>
      <c r="I107" s="371">
        <v>3478966391.2200131</v>
      </c>
      <c r="J107" s="340">
        <v>0.33879837895059728</v>
      </c>
    </row>
    <row r="108" spans="2:10" s="302" customFormat="1" ht="15" customHeight="1" x14ac:dyDescent="0.4">
      <c r="B108" s="322" t="s">
        <v>1880</v>
      </c>
      <c r="C108" s="384"/>
      <c r="D108" s="384"/>
      <c r="E108" s="384"/>
      <c r="G108" s="376" t="s">
        <v>1853</v>
      </c>
      <c r="H108" s="312" t="s">
        <v>1107</v>
      </c>
      <c r="I108" s="385" t="s">
        <v>1854</v>
      </c>
      <c r="J108" s="385" t="s">
        <v>1855</v>
      </c>
    </row>
    <row r="109" spans="2:10" s="302" customFormat="1" ht="15" customHeight="1" x14ac:dyDescent="0.4">
      <c r="B109" s="313" t="s">
        <v>1881</v>
      </c>
      <c r="C109" s="313"/>
      <c r="D109" s="313"/>
      <c r="E109" s="313"/>
      <c r="F109" s="386"/>
      <c r="G109" s="371">
        <v>10079</v>
      </c>
      <c r="H109" s="350">
        <v>6.1782049553139061E-2</v>
      </c>
      <c r="I109" s="371">
        <v>82635116.399999812</v>
      </c>
      <c r="J109" s="350">
        <v>8.0474026858580582E-3</v>
      </c>
    </row>
    <row r="110" spans="2:10" s="302" customFormat="1" ht="15" customHeight="1" x14ac:dyDescent="0.4">
      <c r="B110" s="313" t="s">
        <v>1882</v>
      </c>
      <c r="C110" s="313"/>
      <c r="D110" s="313"/>
      <c r="E110" s="313"/>
      <c r="F110" s="386"/>
      <c r="G110" s="371">
        <v>12149</v>
      </c>
      <c r="H110" s="340">
        <v>7.4470693523274775E-2</v>
      </c>
      <c r="I110" s="371">
        <v>231415693.00000036</v>
      </c>
      <c r="J110" s="340">
        <v>2.253636650529255E-2</v>
      </c>
    </row>
    <row r="111" spans="2:10" s="302" customFormat="1" ht="15" customHeight="1" x14ac:dyDescent="0.4">
      <c r="B111" s="313" t="s">
        <v>1883</v>
      </c>
      <c r="C111" s="313"/>
      <c r="D111" s="313"/>
      <c r="E111" s="313"/>
      <c r="F111" s="386"/>
      <c r="G111" s="371">
        <v>11590</v>
      </c>
      <c r="H111" s="340">
        <v>7.1044146673368558E-2</v>
      </c>
      <c r="I111" s="371">
        <v>288222508.19999945</v>
      </c>
      <c r="J111" s="340">
        <v>2.8068485743833565E-2</v>
      </c>
    </row>
    <row r="112" spans="2:10" s="302" customFormat="1" ht="15" customHeight="1" x14ac:dyDescent="0.4">
      <c r="B112" s="313" t="s">
        <v>1884</v>
      </c>
      <c r="C112" s="313"/>
      <c r="D112" s="313"/>
      <c r="E112" s="313"/>
      <c r="F112" s="386"/>
      <c r="G112" s="371">
        <v>7677</v>
      </c>
      <c r="H112" s="340">
        <v>4.7058318724025057E-2</v>
      </c>
      <c r="I112" s="371">
        <v>249513087.21999946</v>
      </c>
      <c r="J112" s="340">
        <v>2.4298777272018998E-2</v>
      </c>
    </row>
    <row r="113" spans="2:10" s="302" customFormat="1" ht="15" customHeight="1" x14ac:dyDescent="0.4">
      <c r="B113" s="313" t="s">
        <v>1885</v>
      </c>
      <c r="C113" s="313"/>
      <c r="D113" s="313"/>
      <c r="E113" s="313"/>
      <c r="F113" s="386"/>
      <c r="G113" s="371">
        <v>6233</v>
      </c>
      <c r="H113" s="340">
        <v>3.8206916843408649E-2</v>
      </c>
      <c r="I113" s="371">
        <v>245980520.16000003</v>
      </c>
      <c r="J113" s="340">
        <v>2.3954759003695807E-2</v>
      </c>
    </row>
    <row r="114" spans="2:10" s="302" customFormat="1" ht="15" customHeight="1" x14ac:dyDescent="0.4">
      <c r="B114" s="313" t="s">
        <v>1886</v>
      </c>
      <c r="C114" s="313"/>
      <c r="D114" s="313"/>
      <c r="E114" s="313"/>
      <c r="F114" s="386"/>
      <c r="G114" s="371">
        <v>7106</v>
      </c>
      <c r="H114" s="340">
        <v>4.3558214517770234E-2</v>
      </c>
      <c r="I114" s="371">
        <v>318581186.31999975</v>
      </c>
      <c r="J114" s="340">
        <v>3.1024958953835498E-2</v>
      </c>
    </row>
    <row r="115" spans="2:10" s="302" customFormat="1" ht="15" customHeight="1" x14ac:dyDescent="0.4">
      <c r="B115" s="313" t="s">
        <v>1887</v>
      </c>
      <c r="C115" s="313"/>
      <c r="D115" s="313"/>
      <c r="E115" s="313"/>
      <c r="F115" s="386"/>
      <c r="G115" s="371">
        <v>7578</v>
      </c>
      <c r="H115" s="340">
        <v>4.6451470534149004E-2</v>
      </c>
      <c r="I115" s="371">
        <v>380681101.54999965</v>
      </c>
      <c r="J115" s="340">
        <v>3.7072545577837158E-2</v>
      </c>
    </row>
    <row r="116" spans="2:10" s="302" customFormat="1" ht="15" customHeight="1" x14ac:dyDescent="0.4">
      <c r="B116" s="313" t="s">
        <v>1888</v>
      </c>
      <c r="C116" s="313"/>
      <c r="D116" s="313"/>
      <c r="E116" s="313"/>
      <c r="F116" s="386"/>
      <c r="G116" s="371">
        <v>7870</v>
      </c>
      <c r="H116" s="340">
        <v>4.8241366205298584E-2</v>
      </c>
      <c r="I116" s="371">
        <v>433454337.19999981</v>
      </c>
      <c r="J116" s="340">
        <v>4.2211855556605851E-2</v>
      </c>
    </row>
    <row r="117" spans="2:10" s="302" customFormat="1" ht="15" customHeight="1" x14ac:dyDescent="0.4">
      <c r="B117" s="313" t="s">
        <v>1889</v>
      </c>
      <c r="C117" s="313"/>
      <c r="D117" s="313"/>
      <c r="E117" s="313"/>
      <c r="F117" s="386"/>
      <c r="G117" s="371">
        <v>11265</v>
      </c>
      <c r="H117" s="340">
        <v>6.9051968272260289E-2</v>
      </c>
      <c r="I117" s="371">
        <v>616765840.39000094</v>
      </c>
      <c r="J117" s="340">
        <v>6.0063606088174008E-2</v>
      </c>
    </row>
    <row r="118" spans="2:10" s="302" customFormat="1" ht="15" customHeight="1" x14ac:dyDescent="0.4">
      <c r="B118" s="313" t="s">
        <v>1890</v>
      </c>
      <c r="C118" s="313"/>
      <c r="D118" s="313"/>
      <c r="E118" s="313"/>
      <c r="F118" s="386"/>
      <c r="G118" s="371">
        <v>12509</v>
      </c>
      <c r="H118" s="340">
        <v>7.6677414213733155E-2</v>
      </c>
      <c r="I118" s="371">
        <v>792663546.0900023</v>
      </c>
      <c r="J118" s="340">
        <v>7.719336557728225E-2</v>
      </c>
    </row>
    <row r="119" spans="2:10" s="302" customFormat="1" ht="15" customHeight="1" x14ac:dyDescent="0.4">
      <c r="B119" s="313" t="s">
        <v>1891</v>
      </c>
      <c r="C119" s="313"/>
      <c r="D119" s="313"/>
      <c r="E119" s="313"/>
      <c r="F119" s="386"/>
      <c r="G119" s="371">
        <v>10689</v>
      </c>
      <c r="H119" s="340">
        <v>6.5521215167526875E-2</v>
      </c>
      <c r="I119" s="371">
        <v>775932260.20000303</v>
      </c>
      <c r="J119" s="340">
        <v>7.5563992970637761E-2</v>
      </c>
    </row>
    <row r="120" spans="2:10" s="302" customFormat="1" ht="15" customHeight="1" x14ac:dyDescent="0.4">
      <c r="B120" s="313" t="s">
        <v>1892</v>
      </c>
      <c r="C120" s="313"/>
      <c r="D120" s="313"/>
      <c r="E120" s="313"/>
      <c r="F120" s="386"/>
      <c r="G120" s="371">
        <v>9774</v>
      </c>
      <c r="H120" s="340">
        <v>5.991246674594515E-2</v>
      </c>
      <c r="I120" s="371">
        <v>808926922.24000072</v>
      </c>
      <c r="J120" s="340">
        <v>7.8777170896525653E-2</v>
      </c>
    </row>
    <row r="121" spans="2:10" s="302" customFormat="1" ht="15" customHeight="1" x14ac:dyDescent="0.4">
      <c r="B121" s="313" t="s">
        <v>1893</v>
      </c>
      <c r="C121" s="313"/>
      <c r="D121" s="313"/>
      <c r="E121" s="313"/>
      <c r="F121" s="386"/>
      <c r="G121" s="371">
        <v>9136</v>
      </c>
      <c r="H121" s="340">
        <v>5.6001667300077232E-2</v>
      </c>
      <c r="I121" s="371">
        <v>836566386.25999939</v>
      </c>
      <c r="J121" s="340">
        <v>8.1468834037817184E-2</v>
      </c>
    </row>
    <row r="122" spans="2:10" s="302" customFormat="1" ht="15" customHeight="1" x14ac:dyDescent="0.4">
      <c r="B122" s="313" t="s">
        <v>1894</v>
      </c>
      <c r="C122" s="313"/>
      <c r="D122" s="313"/>
      <c r="E122" s="313"/>
      <c r="F122" s="386"/>
      <c r="G122" s="371">
        <v>38216</v>
      </c>
      <c r="H122" s="340">
        <v>0.234255660851549</v>
      </c>
      <c r="I122" s="371">
        <v>4093755495.7799983</v>
      </c>
      <c r="J122" s="340">
        <v>0.39866948105353212</v>
      </c>
    </row>
    <row r="123" spans="2:10" s="302" customFormat="1" ht="15" customHeight="1" thickBot="1" x14ac:dyDescent="0.45">
      <c r="B123" s="315" t="s">
        <v>1895</v>
      </c>
      <c r="C123" s="315"/>
      <c r="D123" s="315"/>
      <c r="E123" s="315"/>
      <c r="F123" s="387"/>
      <c r="G123" s="374">
        <v>1267</v>
      </c>
      <c r="H123" s="375">
        <v>7.7664308744743718E-3</v>
      </c>
      <c r="I123" s="374">
        <v>113450972.53999992</v>
      </c>
      <c r="J123" s="375">
        <v>1.1048398077062626E-2</v>
      </c>
    </row>
    <row r="124" spans="2:10" s="302" customFormat="1" ht="15" customHeight="1" x14ac:dyDescent="0.4">
      <c r="B124" s="322" t="s">
        <v>1896</v>
      </c>
      <c r="C124" s="378"/>
      <c r="D124" s="378"/>
      <c r="E124" s="378"/>
      <c r="F124" s="378"/>
      <c r="G124" s="376" t="s">
        <v>1853</v>
      </c>
      <c r="H124" s="312" t="s">
        <v>1107</v>
      </c>
      <c r="I124" s="312" t="s">
        <v>1854</v>
      </c>
      <c r="J124" s="312" t="s">
        <v>1855</v>
      </c>
    </row>
    <row r="125" spans="2:10" ht="15" customHeight="1" x14ac:dyDescent="0.4">
      <c r="B125" s="313" t="s">
        <v>1897</v>
      </c>
      <c r="C125" s="313"/>
      <c r="D125" s="313"/>
      <c r="E125" s="313"/>
      <c r="F125" s="388"/>
      <c r="G125" s="371">
        <v>64394</v>
      </c>
      <c r="H125" s="350">
        <v>0.39472103372604789</v>
      </c>
      <c r="I125" s="371">
        <v>2095410932.8600035</v>
      </c>
      <c r="J125" s="350">
        <v>0.204061134100054</v>
      </c>
    </row>
    <row r="126" spans="2:10" s="302" customFormat="1" ht="15" customHeight="1" x14ac:dyDescent="0.4">
      <c r="B126" s="313" t="s">
        <v>1898</v>
      </c>
      <c r="C126" s="313"/>
      <c r="D126" s="313"/>
      <c r="E126" s="313"/>
      <c r="F126" s="388"/>
      <c r="G126" s="371">
        <v>23059</v>
      </c>
      <c r="H126" s="340">
        <v>0.14134659000355526</v>
      </c>
      <c r="I126" s="371">
        <v>1475842141.9199922</v>
      </c>
      <c r="J126" s="340">
        <v>0.14372456328735181</v>
      </c>
    </row>
    <row r="127" spans="2:10" s="302" customFormat="1" ht="15" customHeight="1" x14ac:dyDescent="0.4">
      <c r="B127" s="313" t="s">
        <v>1899</v>
      </c>
      <c r="C127" s="313"/>
      <c r="D127" s="313"/>
      <c r="E127" s="313"/>
      <c r="F127" s="388"/>
      <c r="G127" s="371">
        <v>29908</v>
      </c>
      <c r="H127" s="340">
        <v>0.18332945113952603</v>
      </c>
      <c r="I127" s="371">
        <v>2128247889.3600106</v>
      </c>
      <c r="J127" s="340">
        <v>0.20725895390652022</v>
      </c>
    </row>
    <row r="128" spans="2:10" s="302" customFormat="1" ht="15" customHeight="1" x14ac:dyDescent="0.4">
      <c r="B128" s="313" t="s">
        <v>1900</v>
      </c>
      <c r="C128" s="313"/>
      <c r="D128" s="313"/>
      <c r="E128" s="313"/>
      <c r="F128" s="388"/>
      <c r="G128" s="371">
        <v>28547</v>
      </c>
      <c r="H128" s="340">
        <v>0.1749868209736542</v>
      </c>
      <c r="I128" s="371">
        <v>2515639494.3200035</v>
      </c>
      <c r="J128" s="340">
        <v>0.2449850003870927</v>
      </c>
    </row>
    <row r="129" spans="2:10" s="302" customFormat="1" ht="15" customHeight="1" x14ac:dyDescent="0.4">
      <c r="B129" s="313" t="s">
        <v>1901</v>
      </c>
      <c r="C129" s="313"/>
      <c r="D129" s="313"/>
      <c r="E129" s="313"/>
      <c r="F129" s="388"/>
      <c r="G129" s="371">
        <v>17230</v>
      </c>
      <c r="H129" s="340">
        <v>0.10561610415721659</v>
      </c>
      <c r="I129" s="371">
        <v>2053404515.0900035</v>
      </c>
      <c r="J129" s="340">
        <v>0.19997034831899138</v>
      </c>
    </row>
    <row r="130" spans="2:10" s="302" customFormat="1" ht="15" customHeight="1" thickBot="1" x14ac:dyDescent="0.45">
      <c r="B130" s="315" t="s">
        <v>1902</v>
      </c>
      <c r="C130" s="315"/>
      <c r="D130" s="315"/>
      <c r="E130" s="315"/>
      <c r="F130" s="387"/>
      <c r="G130" s="374">
        <v>0</v>
      </c>
      <c r="H130" s="375">
        <v>0</v>
      </c>
      <c r="I130" s="374">
        <v>0</v>
      </c>
      <c r="J130" s="375">
        <v>0</v>
      </c>
    </row>
    <row r="131" spans="2:10" s="302" customFormat="1" ht="15" customHeight="1" x14ac:dyDescent="0.4">
      <c r="B131" s="322" t="s">
        <v>1903</v>
      </c>
      <c r="C131" s="378"/>
      <c r="D131" s="378"/>
      <c r="E131" s="378"/>
      <c r="F131" s="378"/>
      <c r="G131" s="376" t="s">
        <v>1853</v>
      </c>
      <c r="H131" s="312" t="s">
        <v>1107</v>
      </c>
      <c r="I131" s="312" t="s">
        <v>1854</v>
      </c>
      <c r="J131" s="312" t="s">
        <v>1855</v>
      </c>
    </row>
    <row r="132" spans="2:10" s="302" customFormat="1" ht="15" customHeight="1" x14ac:dyDescent="0.4">
      <c r="B132" s="313" t="s">
        <v>1904</v>
      </c>
      <c r="C132" s="313"/>
      <c r="D132" s="313"/>
      <c r="E132" s="313"/>
      <c r="F132" s="313"/>
      <c r="G132" s="371">
        <v>151583</v>
      </c>
      <c r="H132" s="350">
        <v>0.92917039561598158</v>
      </c>
      <c r="I132" s="371">
        <v>9508628520.1499996</v>
      </c>
      <c r="J132" s="350">
        <v>0.92599570286176569</v>
      </c>
    </row>
    <row r="133" spans="2:10" s="302" customFormat="1" ht="15" customHeight="1" x14ac:dyDescent="0.4">
      <c r="B133" s="313" t="s">
        <v>1905</v>
      </c>
      <c r="C133" s="313"/>
      <c r="D133" s="313"/>
      <c r="E133" s="313"/>
      <c r="F133" s="313"/>
      <c r="G133" s="371">
        <v>10140</v>
      </c>
      <c r="H133" s="340">
        <v>6.215596611457784E-2</v>
      </c>
      <c r="I133" s="371">
        <v>741382157.27999878</v>
      </c>
      <c r="J133" s="340">
        <v>7.2199338775812721E-2</v>
      </c>
    </row>
    <row r="134" spans="2:10" s="302" customFormat="1" ht="15" customHeight="1" x14ac:dyDescent="0.4">
      <c r="B134" s="313" t="s">
        <v>1906</v>
      </c>
      <c r="C134" s="313"/>
      <c r="D134" s="313"/>
      <c r="E134" s="313"/>
      <c r="F134" s="313"/>
      <c r="G134" s="371">
        <v>3</v>
      </c>
      <c r="H134" s="340">
        <v>1.8389339087153209E-5</v>
      </c>
      <c r="I134" s="371">
        <v>42124.05</v>
      </c>
      <c r="J134" s="340">
        <v>4.1022413699803287E-6</v>
      </c>
    </row>
    <row r="135" spans="2:10" s="302" customFormat="1" ht="15" customHeight="1" thickBot="1" x14ac:dyDescent="0.45">
      <c r="B135" s="315" t="s">
        <v>141</v>
      </c>
      <c r="C135" s="315"/>
      <c r="D135" s="315"/>
      <c r="E135" s="315"/>
      <c r="F135" s="387"/>
      <c r="G135" s="371">
        <v>1412</v>
      </c>
      <c r="H135" s="375">
        <v>8.6552489303534427E-3</v>
      </c>
      <c r="I135" s="374">
        <v>18492172.07</v>
      </c>
      <c r="J135" s="375">
        <v>1.8008561210602677E-3</v>
      </c>
    </row>
    <row r="136" spans="2:10" s="302" customFormat="1" ht="15" customHeight="1" x14ac:dyDescent="0.4">
      <c r="B136" s="322" t="s">
        <v>1907</v>
      </c>
      <c r="C136" s="378"/>
      <c r="D136" s="378"/>
      <c r="E136" s="378"/>
      <c r="F136" s="378"/>
      <c r="G136" s="376" t="s">
        <v>1853</v>
      </c>
      <c r="H136" s="312" t="s">
        <v>1107</v>
      </c>
      <c r="I136" s="312" t="s">
        <v>1854</v>
      </c>
      <c r="J136" s="312" t="s">
        <v>1855</v>
      </c>
    </row>
    <row r="137" spans="2:10" s="302" customFormat="1" ht="15" customHeight="1" x14ac:dyDescent="0.4">
      <c r="B137" s="322" t="s">
        <v>454</v>
      </c>
      <c r="C137" s="322"/>
      <c r="D137" s="443"/>
      <c r="E137" s="473"/>
      <c r="F137" s="474"/>
      <c r="G137" s="389"/>
      <c r="H137" s="390"/>
      <c r="I137" s="391"/>
      <c r="J137" s="340"/>
    </row>
    <row r="138" spans="2:10" s="302" customFormat="1" ht="15" customHeight="1" x14ac:dyDescent="0.4">
      <c r="B138" s="443" t="s">
        <v>1908</v>
      </c>
      <c r="C138" s="443"/>
      <c r="D138" s="443"/>
      <c r="E138" s="475"/>
      <c r="F138" s="476"/>
      <c r="G138" s="371">
        <v>99326</v>
      </c>
      <c r="H138" s="350">
        <v>0.60884649805685986</v>
      </c>
      <c r="I138" s="371">
        <v>5756987642.3200312</v>
      </c>
      <c r="J138" s="350">
        <v>0.56064297883965919</v>
      </c>
    </row>
    <row r="139" spans="2:10" s="302" customFormat="1" ht="15" customHeight="1" x14ac:dyDescent="0.4">
      <c r="B139" s="443" t="s">
        <v>1909</v>
      </c>
      <c r="C139" s="443"/>
      <c r="D139" s="443"/>
      <c r="E139" s="475"/>
      <c r="F139" s="476"/>
      <c r="G139" s="371">
        <v>63398</v>
      </c>
      <c r="H139" s="340">
        <v>0.388615773149113</v>
      </c>
      <c r="I139" s="371">
        <v>4483876207.9499807</v>
      </c>
      <c r="J139" s="340">
        <v>0.4366613010411613</v>
      </c>
    </row>
    <row r="140" spans="2:10" s="302" customFormat="1" ht="15" customHeight="1" x14ac:dyDescent="0.4">
      <c r="B140" s="443" t="s">
        <v>141</v>
      </c>
      <c r="C140" s="443"/>
      <c r="D140" s="443"/>
      <c r="E140" s="475"/>
      <c r="F140" s="476"/>
      <c r="G140" s="371">
        <v>414</v>
      </c>
      <c r="H140" s="340">
        <v>2.5377287940271426E-3</v>
      </c>
      <c r="I140" s="371">
        <v>27681123.280000031</v>
      </c>
      <c r="J140" s="340">
        <v>2.6957201191894343E-3</v>
      </c>
    </row>
    <row r="141" spans="2:10" s="302" customFormat="1" ht="15" customHeight="1" thickBot="1" x14ac:dyDescent="0.45">
      <c r="B141" s="392" t="s">
        <v>456</v>
      </c>
      <c r="C141" s="315"/>
      <c r="D141" s="315"/>
      <c r="E141" s="315"/>
      <c r="F141" s="387"/>
      <c r="G141" s="393"/>
      <c r="H141" s="375"/>
      <c r="I141" s="393"/>
      <c r="J141" s="375"/>
    </row>
    <row r="142" spans="2:10" s="302" customFormat="1" ht="15" customHeight="1" x14ac:dyDescent="0.4">
      <c r="B142" s="322" t="s">
        <v>1910</v>
      </c>
      <c r="C142" s="378"/>
      <c r="D142" s="378"/>
      <c r="E142" s="378"/>
      <c r="F142" s="378"/>
      <c r="G142" s="376" t="s">
        <v>1853</v>
      </c>
      <c r="H142" s="312" t="s">
        <v>1107</v>
      </c>
      <c r="I142" s="312" t="s">
        <v>1854</v>
      </c>
      <c r="J142" s="312" t="s">
        <v>1855</v>
      </c>
    </row>
    <row r="143" spans="2:10" s="302" customFormat="1" ht="15" customHeight="1" x14ac:dyDescent="0.4">
      <c r="B143" s="313" t="s">
        <v>1741</v>
      </c>
      <c r="C143" s="313"/>
      <c r="D143" s="313"/>
      <c r="E143" s="313"/>
      <c r="F143" s="388"/>
      <c r="G143" s="371">
        <v>53285</v>
      </c>
      <c r="H143" s="350">
        <v>0.32662531108631954</v>
      </c>
      <c r="I143" s="371">
        <v>3211976316.369997</v>
      </c>
      <c r="J143" s="350">
        <v>0.31279760907154053</v>
      </c>
    </row>
    <row r="144" spans="2:10" s="302" customFormat="1" ht="15" customHeight="1" x14ac:dyDescent="0.4">
      <c r="B144" s="313" t="s">
        <v>1742</v>
      </c>
      <c r="C144" s="313"/>
      <c r="D144" s="313"/>
      <c r="E144" s="313"/>
      <c r="F144" s="388"/>
      <c r="G144" s="371">
        <v>31848</v>
      </c>
      <c r="H144" s="340">
        <v>0.19522122374921846</v>
      </c>
      <c r="I144" s="371">
        <v>1753765311.4100001</v>
      </c>
      <c r="J144" s="340">
        <v>0.17079005018991614</v>
      </c>
    </row>
    <row r="145" spans="2:10" s="302" customFormat="1" ht="15" customHeight="1" x14ac:dyDescent="0.4">
      <c r="B145" s="313" t="s">
        <v>1743</v>
      </c>
      <c r="C145" s="313"/>
      <c r="D145" s="313"/>
      <c r="E145" s="313"/>
      <c r="F145" s="388"/>
      <c r="G145" s="371">
        <v>53414</v>
      </c>
      <c r="H145" s="340">
        <v>0.32741605266706714</v>
      </c>
      <c r="I145" s="371">
        <v>3796826483.3500128</v>
      </c>
      <c r="J145" s="340">
        <v>0.36975311430490065</v>
      </c>
    </row>
    <row r="146" spans="2:10" s="302" customFormat="1" ht="15" customHeight="1" x14ac:dyDescent="0.4">
      <c r="B146" s="313" t="s">
        <v>1744</v>
      </c>
      <c r="C146" s="313"/>
      <c r="D146" s="313"/>
      <c r="E146" s="313"/>
      <c r="F146" s="388"/>
      <c r="G146" s="371">
        <v>10212</v>
      </c>
      <c r="H146" s="340">
        <v>6.2597310252669514E-2</v>
      </c>
      <c r="I146" s="371">
        <v>467186929.04999942</v>
      </c>
      <c r="J146" s="340">
        <v>4.5496896615187105E-2</v>
      </c>
    </row>
    <row r="147" spans="2:10" s="302" customFormat="1" ht="15" customHeight="1" x14ac:dyDescent="0.4">
      <c r="B147" s="313" t="s">
        <v>1745</v>
      </c>
      <c r="C147" s="313"/>
      <c r="D147" s="313"/>
      <c r="E147" s="313"/>
      <c r="F147" s="388"/>
      <c r="G147" s="371">
        <v>9215</v>
      </c>
      <c r="H147" s="340">
        <v>5.6485919896038933E-2</v>
      </c>
      <c r="I147" s="371">
        <v>647162894.96000099</v>
      </c>
      <c r="J147" s="340">
        <v>6.3023816580341868E-2</v>
      </c>
    </row>
    <row r="148" spans="2:10" s="302" customFormat="1" ht="15" customHeight="1" x14ac:dyDescent="0.4">
      <c r="B148" s="313" t="s">
        <v>1746</v>
      </c>
      <c r="C148" s="313"/>
      <c r="D148" s="313"/>
      <c r="E148" s="313"/>
      <c r="F148" s="388"/>
      <c r="G148" s="371">
        <v>3362</v>
      </c>
      <c r="H148" s="340">
        <v>2.060831933700303E-2</v>
      </c>
      <c r="I148" s="371">
        <v>255020454.69000059</v>
      </c>
      <c r="J148" s="340">
        <v>2.483511104512777E-2</v>
      </c>
    </row>
    <row r="149" spans="2:10" s="302" customFormat="1" ht="15" customHeight="1" thickBot="1" x14ac:dyDescent="0.45">
      <c r="B149" s="315" t="s">
        <v>1747</v>
      </c>
      <c r="C149" s="315"/>
      <c r="D149" s="315"/>
      <c r="E149" s="315"/>
      <c r="F149" s="387"/>
      <c r="G149" s="374">
        <v>1802</v>
      </c>
      <c r="H149" s="375">
        <v>1.104586301168336E-2</v>
      </c>
      <c r="I149" s="374">
        <v>136606583.72000012</v>
      </c>
      <c r="J149" s="375">
        <v>1.3303402192995825E-2</v>
      </c>
    </row>
    <row r="150" spans="2:10" s="302" customFormat="1" ht="15" customHeight="1" x14ac:dyDescent="0.4">
      <c r="B150" s="322" t="s">
        <v>1911</v>
      </c>
      <c r="C150" s="439"/>
      <c r="D150" s="439"/>
      <c r="E150" s="439"/>
      <c r="F150" s="439"/>
      <c r="G150" s="488" t="s">
        <v>655</v>
      </c>
      <c r="H150" s="488"/>
      <c r="I150" s="488" t="s">
        <v>1912</v>
      </c>
      <c r="J150" s="488"/>
    </row>
    <row r="151" spans="2:10" s="302" customFormat="1" ht="15" customHeight="1" x14ac:dyDescent="0.4">
      <c r="B151" s="442" t="s">
        <v>1913</v>
      </c>
      <c r="C151" s="442"/>
      <c r="D151" s="442"/>
      <c r="E151" s="442"/>
      <c r="F151" s="442"/>
      <c r="G151" s="442"/>
      <c r="H151" s="394">
        <v>87</v>
      </c>
      <c r="I151" s="340"/>
      <c r="J151" s="371">
        <v>4678334.6900000013</v>
      </c>
    </row>
    <row r="152" spans="2:10" s="302" customFormat="1" ht="15" customHeight="1" x14ac:dyDescent="0.4">
      <c r="B152" s="442" t="s">
        <v>1914</v>
      </c>
      <c r="C152" s="442"/>
      <c r="D152" s="442"/>
      <c r="E152" s="442"/>
      <c r="F152" s="442"/>
      <c r="G152" s="442"/>
      <c r="H152" s="394">
        <v>5</v>
      </c>
      <c r="I152" s="340"/>
      <c r="J152" s="371">
        <v>245645.90000000002</v>
      </c>
    </row>
    <row r="153" spans="2:10" s="302" customFormat="1" ht="15" customHeight="1" thickBot="1" x14ac:dyDescent="0.45">
      <c r="B153" s="448" t="s">
        <v>1915</v>
      </c>
      <c r="C153" s="448"/>
      <c r="D153" s="448"/>
      <c r="E153" s="448"/>
      <c r="F153" s="448"/>
      <c r="G153" s="448"/>
      <c r="H153" s="395">
        <v>0</v>
      </c>
      <c r="I153" s="375"/>
      <c r="J153" s="395">
        <v>0</v>
      </c>
    </row>
    <row r="154" spans="2:10" s="302" customFormat="1" ht="15" customHeight="1" x14ac:dyDescent="0.4">
      <c r="B154" s="396" t="s">
        <v>1916</v>
      </c>
      <c r="C154" s="397"/>
      <c r="D154" s="397"/>
      <c r="E154" s="398"/>
      <c r="F154" s="398"/>
      <c r="G154" s="399"/>
      <c r="H154" s="301"/>
      <c r="I154" s="489" t="s">
        <v>1917</v>
      </c>
      <c r="J154" s="489" t="s">
        <v>1918</v>
      </c>
    </row>
    <row r="155" spans="2:10" s="302" customFormat="1" ht="15" customHeight="1" x14ac:dyDescent="0.4">
      <c r="B155" s="400"/>
      <c r="C155" s="400"/>
      <c r="D155" s="401"/>
      <c r="E155" s="401"/>
      <c r="F155" s="401"/>
      <c r="G155" s="402"/>
      <c r="H155" s="301"/>
      <c r="I155" s="490"/>
      <c r="J155" s="490"/>
    </row>
    <row r="156" spans="2:10" s="302" customFormat="1" ht="15" customHeight="1" x14ac:dyDescent="0.4">
      <c r="B156" s="401"/>
      <c r="C156" s="401"/>
      <c r="D156" s="401"/>
      <c r="E156" s="401"/>
      <c r="F156" s="401"/>
      <c r="G156" s="402"/>
      <c r="H156" s="301"/>
      <c r="I156" s="403">
        <v>2023</v>
      </c>
      <c r="J156" s="404">
        <v>10267525728.030006</v>
      </c>
    </row>
    <row r="157" spans="2:10" s="302" customFormat="1" ht="15" customHeight="1" x14ac:dyDescent="0.4">
      <c r="B157" s="401"/>
      <c r="C157" s="401"/>
      <c r="D157" s="401"/>
      <c r="E157" s="401"/>
      <c r="F157" s="401"/>
      <c r="G157" s="402"/>
      <c r="H157" s="301"/>
      <c r="I157" s="403">
        <v>2024</v>
      </c>
      <c r="J157" s="404">
        <v>10260645318.610006</v>
      </c>
    </row>
    <row r="158" spans="2:10" s="302" customFormat="1" ht="15" customHeight="1" x14ac:dyDescent="0.4">
      <c r="B158" s="401"/>
      <c r="C158" s="401"/>
      <c r="D158" s="401"/>
      <c r="E158" s="401"/>
      <c r="F158" s="401"/>
      <c r="G158" s="402"/>
      <c r="H158" s="301"/>
      <c r="I158" s="403">
        <v>2025</v>
      </c>
      <c r="J158" s="404">
        <v>10248589518.750006</v>
      </c>
    </row>
    <row r="159" spans="2:10" s="302" customFormat="1" ht="15" customHeight="1" x14ac:dyDescent="0.4">
      <c r="B159" s="401"/>
      <c r="C159" s="401"/>
      <c r="D159" s="401"/>
      <c r="E159" s="401"/>
      <c r="F159" s="401"/>
      <c r="G159" s="402"/>
      <c r="H159" s="301"/>
      <c r="I159" s="403">
        <v>2026</v>
      </c>
      <c r="J159" s="404">
        <v>10230229922.960005</v>
      </c>
    </row>
    <row r="160" spans="2:10" s="302" customFormat="1" ht="15" customHeight="1" x14ac:dyDescent="0.4">
      <c r="B160" s="401"/>
      <c r="C160" s="401"/>
      <c r="D160" s="401"/>
      <c r="E160" s="401"/>
      <c r="F160" s="401"/>
      <c r="G160" s="402"/>
      <c r="H160" s="301"/>
      <c r="I160" s="403">
        <v>2027</v>
      </c>
      <c r="J160" s="404">
        <v>10201900031.820005</v>
      </c>
    </row>
    <row r="161" spans="2:10" s="302" customFormat="1" ht="15" customHeight="1" x14ac:dyDescent="0.4">
      <c r="B161" s="401"/>
      <c r="C161" s="401"/>
      <c r="D161" s="401"/>
      <c r="E161" s="401"/>
      <c r="F161" s="401"/>
      <c r="G161" s="402"/>
      <c r="H161" s="301"/>
      <c r="I161" s="403">
        <v>2031</v>
      </c>
      <c r="J161" s="404">
        <v>9889798363.7400055</v>
      </c>
    </row>
    <row r="162" spans="2:10" s="302" customFormat="1" ht="15" customHeight="1" x14ac:dyDescent="0.4">
      <c r="B162" s="401"/>
      <c r="C162" s="401"/>
      <c r="D162" s="401"/>
      <c r="E162" s="401"/>
      <c r="F162" s="401"/>
      <c r="G162" s="402"/>
      <c r="H162" s="301"/>
      <c r="I162" s="403">
        <v>2036</v>
      </c>
      <c r="J162" s="404">
        <v>9238690418.2900047</v>
      </c>
    </row>
    <row r="163" spans="2:10" s="302" customFormat="1" ht="15" customHeight="1" x14ac:dyDescent="0.4">
      <c r="B163" s="401"/>
      <c r="C163" s="401"/>
      <c r="D163" s="401"/>
      <c r="E163" s="401"/>
      <c r="F163" s="401"/>
      <c r="G163" s="402"/>
      <c r="H163" s="301"/>
      <c r="I163" s="403">
        <v>2041</v>
      </c>
      <c r="J163" s="404">
        <v>8368721616.6500034</v>
      </c>
    </row>
    <row r="164" spans="2:10" s="302" customFormat="1" ht="15" customHeight="1" x14ac:dyDescent="0.4">
      <c r="B164" s="401"/>
      <c r="C164" s="401"/>
      <c r="D164" s="401"/>
      <c r="E164" s="401"/>
      <c r="F164" s="401"/>
      <c r="G164" s="402"/>
      <c r="H164" s="301"/>
      <c r="I164" s="403">
        <v>2046</v>
      </c>
      <c r="J164" s="404">
        <v>6832997734.4400015</v>
      </c>
    </row>
    <row r="165" spans="2:10" s="302" customFormat="1" ht="15" customHeight="1" x14ac:dyDescent="0.4">
      <c r="B165" s="401"/>
      <c r="C165" s="401"/>
      <c r="D165" s="401"/>
      <c r="E165" s="401"/>
      <c r="F165" s="401"/>
      <c r="G165" s="402"/>
      <c r="H165" s="301"/>
      <c r="I165" s="403">
        <v>2051</v>
      </c>
      <c r="J165" s="404">
        <v>4828361607.6800013</v>
      </c>
    </row>
    <row r="166" spans="2:10" s="302" customFormat="1" ht="15" customHeight="1" x14ac:dyDescent="0.4">
      <c r="B166" s="401"/>
      <c r="C166" s="401"/>
      <c r="D166" s="401"/>
      <c r="E166" s="401"/>
      <c r="F166" s="401"/>
      <c r="G166" s="402"/>
      <c r="H166" s="301"/>
      <c r="I166" s="403">
        <v>2056</v>
      </c>
      <c r="J166" s="404">
        <v>2865751966.099998</v>
      </c>
    </row>
    <row r="167" spans="2:10" s="302" customFormat="1" ht="15" customHeight="1" x14ac:dyDescent="0.4">
      <c r="B167" s="401"/>
      <c r="C167" s="401"/>
      <c r="D167" s="401"/>
      <c r="E167" s="401"/>
      <c r="F167" s="401"/>
      <c r="G167" s="402"/>
      <c r="H167" s="301"/>
      <c r="I167" s="403">
        <v>2061</v>
      </c>
      <c r="J167" s="404">
        <v>568798220.36999726</v>
      </c>
    </row>
    <row r="168" spans="2:10" s="302" customFormat="1" ht="15" customHeight="1" x14ac:dyDescent="0.4">
      <c r="B168" s="401"/>
      <c r="C168" s="401"/>
      <c r="D168" s="401"/>
      <c r="E168" s="401"/>
      <c r="F168" s="401"/>
      <c r="G168" s="402"/>
      <c r="H168" s="301"/>
      <c r="I168" s="403">
        <v>2066</v>
      </c>
      <c r="J168" s="404">
        <v>22805521.089997187</v>
      </c>
    </row>
    <row r="169" spans="2:10" s="302" customFormat="1" ht="15" customHeight="1" x14ac:dyDescent="0.4">
      <c r="B169" s="401"/>
      <c r="C169" s="401"/>
      <c r="D169" s="401"/>
      <c r="E169" s="401"/>
      <c r="F169" s="401"/>
      <c r="G169" s="402"/>
      <c r="H169" s="301"/>
      <c r="I169" s="403">
        <v>2071</v>
      </c>
      <c r="J169" s="404">
        <v>-2.8126814868301153E-6</v>
      </c>
    </row>
    <row r="170" spans="2:10" s="302" customFormat="1" ht="15" customHeight="1" x14ac:dyDescent="0.4">
      <c r="B170" s="401"/>
      <c r="C170" s="401"/>
      <c r="D170" s="401"/>
      <c r="E170" s="401"/>
      <c r="F170" s="401"/>
      <c r="G170" s="402"/>
      <c r="H170" s="301"/>
      <c r="I170" s="405"/>
      <c r="J170" s="406"/>
    </row>
    <row r="171" spans="2:10" s="302" customFormat="1" ht="15" customHeight="1" x14ac:dyDescent="0.4">
      <c r="B171" s="401"/>
      <c r="C171" s="401"/>
      <c r="D171" s="401"/>
      <c r="E171" s="401"/>
      <c r="F171" s="401"/>
      <c r="G171" s="402"/>
      <c r="H171" s="301"/>
      <c r="I171" s="407"/>
      <c r="J171" s="404"/>
    </row>
    <row r="172" spans="2:10" s="302" customFormat="1" ht="15" customHeight="1" x14ac:dyDescent="0.4">
      <c r="B172" s="408"/>
      <c r="C172" s="408"/>
      <c r="D172" s="408"/>
      <c r="E172" s="491"/>
      <c r="F172" s="491"/>
      <c r="G172" s="409"/>
      <c r="H172" s="301"/>
      <c r="I172" s="407"/>
      <c r="J172" s="404"/>
    </row>
    <row r="173" spans="2:10" s="302" customFormat="1" ht="15" customHeight="1" x14ac:dyDescent="0.4">
      <c r="B173" s="443"/>
      <c r="C173" s="443"/>
      <c r="D173" s="443"/>
      <c r="E173" s="443"/>
      <c r="F173" s="443"/>
      <c r="G173" s="443"/>
      <c r="H173" s="301"/>
      <c r="I173" s="407"/>
      <c r="J173" s="404"/>
    </row>
    <row r="174" spans="2:10" s="302" customFormat="1" ht="15" customHeight="1" x14ac:dyDescent="0.4">
      <c r="B174" s="492"/>
      <c r="C174" s="493"/>
      <c r="D174" s="492"/>
      <c r="E174" s="493"/>
      <c r="F174" s="492"/>
      <c r="G174" s="493"/>
      <c r="H174" s="301"/>
      <c r="I174" s="407"/>
      <c r="J174" s="404"/>
    </row>
    <row r="175" spans="2:10" s="302" customFormat="1" ht="15" customHeight="1" thickBot="1" x14ac:dyDescent="0.45">
      <c r="B175" s="410"/>
      <c r="C175" s="410"/>
      <c r="D175" s="410"/>
      <c r="E175" s="410"/>
      <c r="F175" s="410"/>
      <c r="G175" s="410"/>
      <c r="H175" s="411"/>
      <c r="I175" s="411"/>
      <c r="J175" s="411"/>
    </row>
    <row r="176" spans="2:10" s="302" customFormat="1" ht="15" customHeight="1" x14ac:dyDescent="0.4">
      <c r="B176" s="494" t="s">
        <v>1919</v>
      </c>
      <c r="C176" s="495"/>
      <c r="D176" s="495"/>
      <c r="E176" s="495"/>
      <c r="F176" s="495"/>
      <c r="G176" s="495"/>
      <c r="H176" s="412"/>
      <c r="I176" s="412"/>
      <c r="J176" s="380"/>
    </row>
    <row r="177" spans="2:10" s="302" customFormat="1" ht="15" customHeight="1" x14ac:dyDescent="0.4">
      <c r="B177" s="413"/>
      <c r="J177" s="318"/>
    </row>
    <row r="178" spans="2:10" s="302" customFormat="1" ht="15" customHeight="1" x14ac:dyDescent="0.4">
      <c r="B178" s="346" t="s">
        <v>1920</v>
      </c>
      <c r="C178" s="346"/>
      <c r="D178" s="346"/>
      <c r="E178" s="346"/>
      <c r="F178" s="346"/>
      <c r="G178" s="346"/>
      <c r="H178" s="346"/>
      <c r="I178" s="346"/>
      <c r="J178" s="346"/>
    </row>
    <row r="179" spans="2:10" s="302" customFormat="1" ht="15" customHeight="1" thickBot="1" x14ac:dyDescent="0.45">
      <c r="B179" s="448" t="s">
        <v>1921</v>
      </c>
      <c r="C179" s="410"/>
      <c r="D179" s="414" t="s">
        <v>1922</v>
      </c>
      <c r="E179" s="414" t="s">
        <v>1923</v>
      </c>
      <c r="F179" s="414" t="s">
        <v>1924</v>
      </c>
      <c r="G179" s="414" t="s">
        <v>1925</v>
      </c>
      <c r="H179" s="414" t="s">
        <v>1926</v>
      </c>
      <c r="I179" s="415" t="s">
        <v>1927</v>
      </c>
      <c r="J179" s="414" t="s">
        <v>1928</v>
      </c>
    </row>
    <row r="180" spans="2:10" s="302" customFormat="1" ht="15" customHeight="1" x14ac:dyDescent="0.4">
      <c r="B180" s="443" t="s">
        <v>1929</v>
      </c>
      <c r="C180" s="368"/>
      <c r="D180" s="416">
        <v>3552022.7199999969</v>
      </c>
      <c r="E180" s="416">
        <v>9319409.5899999961</v>
      </c>
      <c r="F180" s="416">
        <v>15028946.730000041</v>
      </c>
      <c r="G180" s="416">
        <v>23834221.41</v>
      </c>
      <c r="H180" s="416">
        <v>31120140.150000051</v>
      </c>
      <c r="I180" s="416">
        <v>519729516.83999944</v>
      </c>
      <c r="J180" s="416">
        <v>9665960716.1099358</v>
      </c>
    </row>
    <row r="181" spans="2:10" s="302" customFormat="1" ht="15" customHeight="1" x14ac:dyDescent="0.4">
      <c r="B181" s="443" t="s">
        <v>1930</v>
      </c>
      <c r="C181" s="368"/>
      <c r="D181" s="417">
        <v>0</v>
      </c>
      <c r="E181" s="417">
        <v>0</v>
      </c>
      <c r="F181" s="417">
        <v>0</v>
      </c>
      <c r="G181" s="417">
        <v>0</v>
      </c>
      <c r="H181" s="417">
        <v>0</v>
      </c>
      <c r="I181" s="417">
        <v>0</v>
      </c>
      <c r="J181" s="417">
        <v>0</v>
      </c>
    </row>
    <row r="182" spans="2:10" s="302" customFormat="1" ht="15" customHeight="1" thickBot="1" x14ac:dyDescent="0.45">
      <c r="B182" s="442" t="s">
        <v>1931</v>
      </c>
      <c r="C182" s="373"/>
      <c r="D182" s="417">
        <v>0</v>
      </c>
      <c r="E182" s="418">
        <v>0</v>
      </c>
      <c r="F182" s="417">
        <v>0</v>
      </c>
      <c r="G182" s="417">
        <v>0</v>
      </c>
      <c r="H182" s="418">
        <v>0</v>
      </c>
      <c r="I182" s="417">
        <v>0</v>
      </c>
      <c r="J182" s="419">
        <v>0</v>
      </c>
    </row>
    <row r="183" spans="2:10" s="302" customFormat="1" ht="15" customHeight="1" thickBot="1" x14ac:dyDescent="0.45">
      <c r="B183" s="420" t="s">
        <v>1932</v>
      </c>
      <c r="C183" s="421"/>
      <c r="D183" s="422">
        <v>3552022.7199999969</v>
      </c>
      <c r="E183" s="423">
        <v>9319409.5899999961</v>
      </c>
      <c r="F183" s="423">
        <v>15028946.730000041</v>
      </c>
      <c r="G183" s="422">
        <v>23834221.41</v>
      </c>
      <c r="H183" s="423">
        <v>31120140.150000051</v>
      </c>
      <c r="I183" s="422">
        <v>519729516.83999944</v>
      </c>
      <c r="J183" s="422">
        <v>9665960716.1099358</v>
      </c>
    </row>
    <row r="184" spans="2:10" s="302" customFormat="1" ht="15" customHeight="1" thickBot="1" x14ac:dyDescent="0.45">
      <c r="B184" s="420" t="s">
        <v>1933</v>
      </c>
      <c r="C184" s="368"/>
      <c r="D184" s="422">
        <v>1000000000</v>
      </c>
      <c r="E184" s="414">
        <v>750000000</v>
      </c>
      <c r="F184" s="414">
        <v>0</v>
      </c>
      <c r="G184" s="422">
        <v>1000000000</v>
      </c>
      <c r="H184" s="414">
        <v>2500000000</v>
      </c>
      <c r="I184" s="422">
        <v>3600000000</v>
      </c>
      <c r="J184" s="422">
        <v>0</v>
      </c>
    </row>
    <row r="185" spans="2:10" s="302" customFormat="1" ht="15" customHeight="1" x14ac:dyDescent="0.4">
      <c r="B185" s="494" t="s">
        <v>1919</v>
      </c>
      <c r="C185" s="495"/>
      <c r="D185" s="495"/>
      <c r="E185" s="495"/>
      <c r="F185" s="495"/>
      <c r="G185" s="495"/>
      <c r="H185" s="424"/>
      <c r="I185" s="424"/>
      <c r="J185" s="425"/>
    </row>
    <row r="186" spans="2:10" s="302" customFormat="1" ht="13.2" customHeight="1" x14ac:dyDescent="0.4">
      <c r="B186" s="426"/>
      <c r="C186" s="427"/>
      <c r="D186" s="427"/>
      <c r="E186" s="427"/>
      <c r="F186" s="427"/>
      <c r="G186" s="427"/>
      <c r="H186" s="428"/>
      <c r="I186" s="428"/>
      <c r="J186" s="318"/>
    </row>
    <row r="187" spans="2:10" s="302" customFormat="1" ht="15" customHeight="1" x14ac:dyDescent="0.4">
      <c r="B187" s="429" t="s">
        <v>1934</v>
      </c>
      <c r="C187" s="429"/>
      <c r="D187" s="429"/>
      <c r="E187" s="429"/>
      <c r="F187" s="429"/>
      <c r="G187" s="467"/>
      <c r="H187" s="467"/>
      <c r="I187" s="466" t="s">
        <v>1790</v>
      </c>
      <c r="J187" s="467"/>
    </row>
    <row r="188" spans="2:10" s="302" customFormat="1" ht="15" customHeight="1" x14ac:dyDescent="0.4">
      <c r="B188" s="470" t="s">
        <v>1935</v>
      </c>
      <c r="C188" s="470"/>
      <c r="D188" s="470"/>
      <c r="E188" s="470"/>
      <c r="F188" s="470"/>
      <c r="G188" s="470"/>
      <c r="H188" s="381"/>
      <c r="I188" s="368"/>
      <c r="J188" s="447">
        <v>8850000000</v>
      </c>
    </row>
    <row r="189" spans="2:10" s="302" customFormat="1" ht="15" customHeight="1" x14ac:dyDescent="0.4">
      <c r="B189" s="470" t="s">
        <v>1936</v>
      </c>
      <c r="C189" s="470"/>
      <c r="D189" s="470"/>
      <c r="E189" s="470"/>
      <c r="F189" s="470"/>
      <c r="G189" s="470"/>
      <c r="H189" s="381"/>
      <c r="I189" s="368"/>
      <c r="J189" s="447">
        <v>8850000000</v>
      </c>
    </row>
    <row r="190" spans="2:10" s="302" customFormat="1" ht="15" customHeight="1" x14ac:dyDescent="0.4">
      <c r="B190" s="468" t="s">
        <v>1937</v>
      </c>
      <c r="C190" s="468"/>
      <c r="D190" s="468"/>
      <c r="E190" s="468"/>
      <c r="F190" s="468"/>
      <c r="G190" s="468"/>
      <c r="H190" s="446"/>
      <c r="I190" s="368"/>
      <c r="J190" s="444">
        <v>0</v>
      </c>
    </row>
    <row r="191" spans="2:10" s="302" customFormat="1" ht="15" customHeight="1" x14ac:dyDescent="0.4">
      <c r="B191" s="468" t="s">
        <v>1938</v>
      </c>
      <c r="C191" s="468"/>
      <c r="D191" s="468"/>
      <c r="E191" s="468"/>
      <c r="F191" s="468"/>
      <c r="G191" s="468"/>
      <c r="H191" s="446"/>
      <c r="I191" s="368"/>
      <c r="J191" s="444">
        <v>8850000000</v>
      </c>
    </row>
    <row r="192" spans="2:10" s="302" customFormat="1" ht="15" customHeight="1" thickBot="1" x14ac:dyDescent="0.45">
      <c r="B192" s="392" t="s">
        <v>1939</v>
      </c>
      <c r="C192" s="315"/>
      <c r="D192" s="315"/>
      <c r="E192" s="315"/>
      <c r="F192" s="387"/>
      <c r="G192" s="393"/>
      <c r="H192" s="342"/>
      <c r="I192" s="393"/>
      <c r="J192" s="430">
        <v>0</v>
      </c>
    </row>
    <row r="193" spans="2:10" s="302" customFormat="1" ht="15" customHeight="1" x14ac:dyDescent="0.4">
      <c r="B193" s="469" t="s">
        <v>1940</v>
      </c>
      <c r="C193" s="469"/>
      <c r="D193" s="469"/>
      <c r="E193" s="469"/>
      <c r="F193" s="469"/>
      <c r="G193" s="469"/>
      <c r="H193" s="431"/>
      <c r="I193" s="431"/>
    </row>
    <row r="194" spans="2:10" ht="15" customHeight="1" x14ac:dyDescent="0.4">
      <c r="B194" s="432" t="s">
        <v>1941</v>
      </c>
      <c r="C194" s="432"/>
      <c r="D194" s="432"/>
      <c r="E194" s="432"/>
      <c r="F194" s="432"/>
      <c r="G194" s="432"/>
      <c r="H194" s="432"/>
      <c r="I194" s="432"/>
      <c r="J194" s="432"/>
    </row>
    <row r="195" spans="2:10" s="302" customFormat="1" ht="15" customHeight="1" x14ac:dyDescent="0.4">
      <c r="B195" s="482" t="s">
        <v>1942</v>
      </c>
      <c r="C195" s="482"/>
      <c r="D195" s="482"/>
      <c r="E195" s="433"/>
      <c r="F195" s="433"/>
      <c r="G195" s="433"/>
      <c r="H195" s="496" t="s">
        <v>1943</v>
      </c>
      <c r="I195" s="497"/>
      <c r="J195" s="497"/>
    </row>
    <row r="196" spans="2:10" ht="12.75" customHeight="1" x14ac:dyDescent="0.4">
      <c r="B196" s="443" t="s">
        <v>1944</v>
      </c>
      <c r="C196" s="434"/>
      <c r="D196" s="496" t="s">
        <v>1735</v>
      </c>
      <c r="E196" s="496"/>
      <c r="F196" s="496"/>
      <c r="G196" s="496"/>
      <c r="H196" s="496"/>
      <c r="I196" s="496"/>
      <c r="J196" s="496"/>
    </row>
    <row r="197" spans="2:10" x14ac:dyDescent="0.4">
      <c r="B197" s="443" t="s">
        <v>1945</v>
      </c>
      <c r="C197" s="434"/>
      <c r="D197" s="498" t="s">
        <v>1946</v>
      </c>
      <c r="E197" s="498"/>
      <c r="F197" s="498"/>
      <c r="G197" s="498"/>
      <c r="H197" s="498"/>
      <c r="I197" s="498"/>
      <c r="J197" s="498" t="s">
        <v>1946</v>
      </c>
    </row>
    <row r="198" spans="2:10" x14ac:dyDescent="0.4">
      <c r="C198" s="302"/>
      <c r="D198" s="302"/>
      <c r="E198" s="302"/>
      <c r="F198" s="302"/>
      <c r="G198" s="302"/>
      <c r="H198" s="302"/>
      <c r="I198" s="302"/>
      <c r="J198" s="318"/>
    </row>
    <row r="199" spans="2:10" x14ac:dyDescent="0.4">
      <c r="B199" s="435" t="s">
        <v>1947</v>
      </c>
      <c r="C199" s="337"/>
      <c r="D199" s="337"/>
      <c r="E199" s="337"/>
      <c r="F199" s="337"/>
      <c r="G199" s="337"/>
      <c r="H199" s="337"/>
      <c r="I199" s="337"/>
      <c r="J199" s="436"/>
    </row>
    <row r="200" spans="2:10" ht="15" customHeight="1" x14ac:dyDescent="0.4">
      <c r="B200" s="479" t="s">
        <v>1948</v>
      </c>
      <c r="C200" s="479"/>
      <c r="D200" s="479"/>
      <c r="E200" s="479"/>
      <c r="F200" s="479"/>
      <c r="G200" s="479"/>
      <c r="H200" s="479"/>
      <c r="I200" s="479"/>
      <c r="J200" s="479"/>
    </row>
    <row r="201" spans="2:10" ht="26.25" customHeight="1" x14ac:dyDescent="0.4">
      <c r="B201" s="480" t="s">
        <v>1949</v>
      </c>
      <c r="C201" s="480"/>
      <c r="D201" s="480"/>
      <c r="E201" s="480"/>
      <c r="F201" s="480"/>
      <c r="G201" s="480"/>
      <c r="H201" s="480"/>
      <c r="I201" s="480"/>
      <c r="J201" s="480"/>
    </row>
    <row r="202" spans="2:10" x14ac:dyDescent="0.4">
      <c r="B202" s="478"/>
      <c r="C202" s="478"/>
      <c r="D202" s="478"/>
      <c r="E202" s="478"/>
      <c r="F202" s="478"/>
      <c r="G202" s="478"/>
      <c r="H202" s="478"/>
      <c r="I202" s="478"/>
      <c r="J202" s="478"/>
    </row>
    <row r="203" spans="2:10" ht="15" customHeight="1" x14ac:dyDescent="0.4">
      <c r="B203" s="481" t="s">
        <v>1950</v>
      </c>
      <c r="C203" s="481"/>
      <c r="D203" s="481"/>
      <c r="E203" s="481"/>
      <c r="F203" s="481"/>
      <c r="G203" s="481"/>
      <c r="H203" s="481"/>
      <c r="I203" s="481"/>
      <c r="J203" s="481"/>
    </row>
    <row r="204" spans="2:10" ht="90.45" customHeight="1" x14ac:dyDescent="0.4">
      <c r="B204" s="482" t="s">
        <v>1951</v>
      </c>
      <c r="C204" s="482"/>
      <c r="D204" s="482"/>
      <c r="E204" s="482"/>
      <c r="F204" s="482"/>
      <c r="G204" s="482"/>
      <c r="H204" s="482"/>
      <c r="I204" s="482"/>
      <c r="J204" s="482"/>
    </row>
    <row r="205" spans="2:10" x14ac:dyDescent="0.4">
      <c r="B205" s="478"/>
      <c r="C205" s="478"/>
      <c r="D205" s="478"/>
      <c r="E205" s="478"/>
      <c r="F205" s="478"/>
      <c r="G205" s="478"/>
      <c r="H205" s="478"/>
      <c r="I205" s="478"/>
      <c r="J205" s="478"/>
    </row>
    <row r="206" spans="2:10" ht="15" customHeight="1" x14ac:dyDescent="0.4">
      <c r="B206" s="479" t="s">
        <v>1952</v>
      </c>
      <c r="C206" s="479"/>
      <c r="D206" s="479"/>
      <c r="E206" s="479"/>
      <c r="F206" s="479"/>
      <c r="G206" s="479"/>
      <c r="H206" s="479"/>
      <c r="I206" s="479"/>
      <c r="J206" s="479"/>
    </row>
    <row r="207" spans="2:10" ht="27" customHeight="1" x14ac:dyDescent="0.4">
      <c r="B207" s="480" t="s">
        <v>1953</v>
      </c>
      <c r="C207" s="480"/>
      <c r="D207" s="480"/>
      <c r="E207" s="480"/>
      <c r="F207" s="480"/>
      <c r="G207" s="480"/>
      <c r="H207" s="480"/>
      <c r="I207" s="480"/>
      <c r="J207" s="480"/>
    </row>
    <row r="208" spans="2:10" x14ac:dyDescent="0.4">
      <c r="B208" s="478"/>
      <c r="C208" s="478"/>
      <c r="D208" s="478"/>
      <c r="E208" s="478"/>
      <c r="F208" s="478"/>
      <c r="G208" s="478"/>
      <c r="H208" s="478"/>
      <c r="I208" s="478"/>
      <c r="J208" s="478"/>
    </row>
    <row r="209" spans="2:10" ht="15.6" x14ac:dyDescent="0.4">
      <c r="B209" s="479" t="s">
        <v>1954</v>
      </c>
      <c r="C209" s="479"/>
      <c r="D209" s="479"/>
      <c r="E209" s="479"/>
      <c r="F209" s="479"/>
      <c r="G209" s="479"/>
      <c r="H209" s="479"/>
      <c r="I209" s="479"/>
      <c r="J209" s="479"/>
    </row>
    <row r="210" spans="2:10" ht="67.8" customHeight="1" x14ac:dyDescent="0.4">
      <c r="B210" s="480" t="s">
        <v>1955</v>
      </c>
      <c r="C210" s="480"/>
      <c r="D210" s="480"/>
      <c r="E210" s="480"/>
      <c r="F210" s="480"/>
      <c r="G210" s="480"/>
      <c r="H210" s="480"/>
      <c r="I210" s="480"/>
      <c r="J210" s="480"/>
    </row>
    <row r="211" spans="2:10" x14ac:dyDescent="0.4">
      <c r="B211" s="478"/>
      <c r="C211" s="478"/>
      <c r="D211" s="478"/>
      <c r="E211" s="478"/>
      <c r="F211" s="478"/>
      <c r="G211" s="478"/>
      <c r="H211" s="478"/>
      <c r="I211" s="478"/>
      <c r="J211" s="478"/>
    </row>
    <row r="212" spans="2:10" ht="15" customHeight="1" x14ac:dyDescent="0.4">
      <c r="B212" s="481" t="s">
        <v>1956</v>
      </c>
      <c r="C212" s="481"/>
      <c r="D212" s="481"/>
      <c r="E212" s="481"/>
      <c r="F212" s="481"/>
      <c r="G212" s="481"/>
      <c r="H212" s="481"/>
      <c r="I212" s="481"/>
      <c r="J212" s="481"/>
    </row>
    <row r="213" spans="2:10" ht="166.05" customHeight="1" x14ac:dyDescent="0.4">
      <c r="B213" s="482" t="s">
        <v>1957</v>
      </c>
      <c r="C213" s="482"/>
      <c r="D213" s="482"/>
      <c r="E213" s="482"/>
      <c r="F213" s="482"/>
      <c r="G213" s="482"/>
      <c r="H213" s="482"/>
      <c r="I213" s="482"/>
      <c r="J213" s="482"/>
    </row>
    <row r="214" spans="2:10" ht="15" customHeight="1" x14ac:dyDescent="0.4">
      <c r="B214" s="479" t="s">
        <v>1958</v>
      </c>
      <c r="C214" s="479"/>
      <c r="D214" s="479"/>
      <c r="E214" s="479"/>
      <c r="F214" s="479"/>
      <c r="G214" s="479"/>
      <c r="H214" s="479"/>
      <c r="I214" s="479"/>
      <c r="J214" s="479"/>
    </row>
    <row r="215" spans="2:10" ht="15" customHeight="1" x14ac:dyDescent="0.4">
      <c r="B215" s="479"/>
      <c r="C215" s="479"/>
      <c r="D215" s="479"/>
      <c r="E215" s="479"/>
      <c r="F215" s="479"/>
      <c r="G215" s="479"/>
      <c r="H215" s="479"/>
      <c r="I215" s="479"/>
      <c r="J215" s="479"/>
    </row>
    <row r="216" spans="2:10" x14ac:dyDescent="0.4">
      <c r="B216" s="480" t="s">
        <v>1959</v>
      </c>
      <c r="C216" s="480"/>
      <c r="D216" s="480"/>
      <c r="E216" s="480"/>
      <c r="F216" s="480"/>
      <c r="G216" s="480"/>
      <c r="H216" s="480"/>
      <c r="I216" s="480"/>
      <c r="J216" s="480"/>
    </row>
    <row r="217" spans="2:10" ht="15" customHeight="1" x14ac:dyDescent="0.4">
      <c r="B217" s="480"/>
      <c r="C217" s="480"/>
      <c r="D217" s="480"/>
      <c r="E217" s="480"/>
      <c r="F217" s="480"/>
      <c r="G217" s="480"/>
      <c r="H217" s="480"/>
      <c r="I217" s="480"/>
      <c r="J217" s="480"/>
    </row>
    <row r="218" spans="2:10" ht="15" customHeight="1" x14ac:dyDescent="0.4">
      <c r="B218" s="479" t="s">
        <v>1960</v>
      </c>
      <c r="C218" s="479"/>
      <c r="D218" s="479"/>
      <c r="E218" s="479"/>
      <c r="F218" s="479"/>
      <c r="G218" s="479"/>
      <c r="H218" s="479"/>
      <c r="I218" s="479"/>
      <c r="J218" s="479"/>
    </row>
    <row r="219" spans="2:10" ht="67.8" customHeight="1" x14ac:dyDescent="0.4">
      <c r="B219" s="480" t="s">
        <v>1961</v>
      </c>
      <c r="C219" s="480"/>
      <c r="D219" s="480"/>
      <c r="E219" s="480"/>
      <c r="F219" s="480"/>
      <c r="G219" s="480"/>
      <c r="H219" s="480"/>
      <c r="I219" s="480"/>
      <c r="J219" s="480"/>
    </row>
    <row r="220" spans="2:10" x14ac:dyDescent="0.4">
      <c r="B220" s="481"/>
      <c r="C220" s="481"/>
      <c r="D220" s="481"/>
      <c r="E220" s="481"/>
      <c r="F220" s="481"/>
      <c r="G220" s="481"/>
      <c r="H220" s="481"/>
      <c r="I220" s="481"/>
      <c r="J220" s="481"/>
    </row>
    <row r="221" spans="2:10" x14ac:dyDescent="0.4">
      <c r="J221" s="349"/>
    </row>
    <row r="222" spans="2:10" ht="51" customHeight="1" x14ac:dyDescent="0.4">
      <c r="B222" s="482"/>
      <c r="C222" s="482"/>
      <c r="D222" s="482"/>
      <c r="E222" s="482"/>
      <c r="F222" s="482"/>
      <c r="G222" s="482"/>
      <c r="H222" s="482"/>
      <c r="I222" s="482"/>
      <c r="J222" s="482"/>
    </row>
    <row r="223" spans="2:10" x14ac:dyDescent="0.4">
      <c r="J223" s="349"/>
    </row>
    <row r="224" spans="2:10" x14ac:dyDescent="0.4">
      <c r="J224" s="349"/>
    </row>
    <row r="225" spans="10:10" x14ac:dyDescent="0.4">
      <c r="J225" s="349"/>
    </row>
    <row r="226" spans="10:10" x14ac:dyDescent="0.4">
      <c r="J226" s="349"/>
    </row>
    <row r="227" spans="10:10" x14ac:dyDescent="0.4">
      <c r="J227" s="349"/>
    </row>
    <row r="228" spans="10:10" x14ac:dyDescent="0.4">
      <c r="J228" s="349"/>
    </row>
    <row r="229" spans="10:10" x14ac:dyDescent="0.4">
      <c r="J229" s="349"/>
    </row>
    <row r="230" spans="10:10" x14ac:dyDescent="0.4">
      <c r="J230" s="349"/>
    </row>
    <row r="231" spans="10:10" x14ac:dyDescent="0.4">
      <c r="J231" s="349"/>
    </row>
    <row r="232" spans="10:10" x14ac:dyDescent="0.4">
      <c r="J232" s="349"/>
    </row>
    <row r="233" spans="10:10" x14ac:dyDescent="0.4">
      <c r="J233" s="349"/>
    </row>
    <row r="234" spans="10:10" x14ac:dyDescent="0.4">
      <c r="J234" s="349"/>
    </row>
    <row r="235" spans="10:10" x14ac:dyDescent="0.4">
      <c r="J235" s="349"/>
    </row>
    <row r="236" spans="10:10" x14ac:dyDescent="0.4">
      <c r="J236" s="349"/>
    </row>
    <row r="237" spans="10:10" x14ac:dyDescent="0.4">
      <c r="J237" s="349"/>
    </row>
    <row r="238" spans="10:10" x14ac:dyDescent="0.4">
      <c r="J238" s="349"/>
    </row>
  </sheetData>
  <mergeCells count="70">
    <mergeCell ref="B222:J222"/>
    <mergeCell ref="B195:D195"/>
    <mergeCell ref="H195:J195"/>
    <mergeCell ref="D197:J197"/>
    <mergeCell ref="B213:J213"/>
    <mergeCell ref="B214:J215"/>
    <mergeCell ref="B217:J217"/>
    <mergeCell ref="B218:J218"/>
    <mergeCell ref="B219:J219"/>
    <mergeCell ref="B210:J210"/>
    <mergeCell ref="B211:J211"/>
    <mergeCell ref="B212:J212"/>
    <mergeCell ref="B216:J216"/>
    <mergeCell ref="B220:J220"/>
    <mergeCell ref="B209:J209"/>
    <mergeCell ref="D196:J196"/>
    <mergeCell ref="I150:J150"/>
    <mergeCell ref="I154:I155"/>
    <mergeCell ref="J154:J155"/>
    <mergeCell ref="E172:F172"/>
    <mergeCell ref="B174:C174"/>
    <mergeCell ref="D174:E174"/>
    <mergeCell ref="F174:G174"/>
    <mergeCell ref="B44:G44"/>
    <mergeCell ref="B45:G45"/>
    <mergeCell ref="B46:G46"/>
    <mergeCell ref="B47:G47"/>
    <mergeCell ref="B48:G48"/>
    <mergeCell ref="B205:J205"/>
    <mergeCell ref="B206:J206"/>
    <mergeCell ref="B207:J207"/>
    <mergeCell ref="B208:J208"/>
    <mergeCell ref="B188:G188"/>
    <mergeCell ref="B189:G189"/>
    <mergeCell ref="B190:G190"/>
    <mergeCell ref="B200:J200"/>
    <mergeCell ref="B201:J201"/>
    <mergeCell ref="B202:J202"/>
    <mergeCell ref="B203:J203"/>
    <mergeCell ref="B204:J204"/>
    <mergeCell ref="B191:G191"/>
    <mergeCell ref="B193:G193"/>
    <mergeCell ref="B52:G52"/>
    <mergeCell ref="B53:G53"/>
    <mergeCell ref="B54:G54"/>
    <mergeCell ref="B55:G55"/>
    <mergeCell ref="E137:F137"/>
    <mergeCell ref="E138:F138"/>
    <mergeCell ref="E139:F139"/>
    <mergeCell ref="B56:G56"/>
    <mergeCell ref="E140:F140"/>
    <mergeCell ref="G150:H150"/>
    <mergeCell ref="B176:G176"/>
    <mergeCell ref="B185:G185"/>
    <mergeCell ref="C7:F7"/>
    <mergeCell ref="G7:J7"/>
    <mergeCell ref="G13:H13"/>
    <mergeCell ref="I13:J13"/>
    <mergeCell ref="G187:H187"/>
    <mergeCell ref="I187:J187"/>
    <mergeCell ref="I61:J61"/>
    <mergeCell ref="I62:J62"/>
    <mergeCell ref="G30:H30"/>
    <mergeCell ref="I30:J30"/>
    <mergeCell ref="I32:J32"/>
    <mergeCell ref="I35:J35"/>
    <mergeCell ref="B49:G49"/>
    <mergeCell ref="I34:J34"/>
    <mergeCell ref="B42:G42"/>
    <mergeCell ref="B43:G43"/>
  </mergeCells>
  <hyperlinks>
    <hyperlink ref="H195" r:id="rId1" xr:uid="{9E72EC06-34BA-4143-BAE8-C73C55A835E7}"/>
    <hyperlink ref="D197" r:id="rId2" xr:uid="{6CC1CDE1-8B82-4E6C-AA0A-41775D5F7C55}"/>
    <hyperlink ref="D196" r:id="rId3" xr:uid="{A3AEC0AB-07E6-40A1-8E1C-06B708EC23EA}"/>
    <hyperlink ref="D196:J196" r:id="rId4" display="https://www.santandertotta.pt/pt_PT/Investor-Relations/Emissão-de-Divida/2020.html" xr:uid="{62B10825-D5B0-43B2-BCB9-69B081409518}"/>
  </hyperlinks>
  <pageMargins left="0.7" right="0.7" top="0.75" bottom="0.75" header="0.3" footer="0.3"/>
  <pageSetup paperSize="9" orientation="portrait" r:id="rId5"/>
  <headerFooter>
    <oddHeader>&amp;L&amp;"Calibri"&amp;10&amp;K000000Confidential&amp;1#</oddHeader>
  </headerFooter>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C84" sqref="C84"/>
    </sheetView>
  </sheetViews>
  <sheetFormatPr defaultColWidth="8.88671875" defaultRowHeight="14.4" outlineLevelRow="1" x14ac:dyDescent="0.3"/>
  <cols>
    <col min="1" max="1" width="13.21875" style="66" customWidth="1"/>
    <col min="2" max="2" width="60.5546875" style="66" bestFit="1" customWidth="1"/>
    <col min="3" max="7" width="41" style="66" customWidth="1"/>
    <col min="8" max="8" width="7.21875" style="66" customWidth="1"/>
    <col min="9" max="9" width="92" style="66" customWidth="1"/>
    <col min="10" max="11" width="47.77734375" style="66" customWidth="1"/>
    <col min="12" max="12" width="7.21875" style="66" customWidth="1"/>
    <col min="13" max="13" width="25.77734375" style="66" customWidth="1"/>
    <col min="14" max="14" width="25.77734375" style="64" customWidth="1"/>
    <col min="15" max="16384" width="8.88671875" style="95"/>
  </cols>
  <sheetData>
    <row r="1" spans="1:13" ht="45" customHeight="1" x14ac:dyDescent="0.3">
      <c r="A1" s="499" t="s">
        <v>1120</v>
      </c>
      <c r="B1" s="499"/>
    </row>
    <row r="2" spans="1:13" ht="31.2" x14ac:dyDescent="0.3">
      <c r="A2" s="175" t="s">
        <v>1119</v>
      </c>
      <c r="B2" s="175"/>
      <c r="C2" s="64"/>
      <c r="D2" s="64"/>
      <c r="E2" s="64"/>
      <c r="F2" s="265" t="s">
        <v>1720</v>
      </c>
      <c r="G2" s="98"/>
      <c r="H2" s="64"/>
      <c r="I2" s="63"/>
      <c r="J2" s="64"/>
      <c r="K2" s="64"/>
      <c r="L2" s="64"/>
      <c r="M2" s="64"/>
    </row>
    <row r="3" spans="1:13" ht="15" thickBot="1" x14ac:dyDescent="0.35">
      <c r="A3" s="64"/>
      <c r="B3" s="65"/>
      <c r="C3" s="65"/>
      <c r="D3" s="64"/>
      <c r="E3" s="64"/>
      <c r="F3" s="64"/>
      <c r="G3" s="64"/>
      <c r="H3" s="64"/>
      <c r="L3" s="64"/>
      <c r="M3" s="64"/>
    </row>
    <row r="4" spans="1:13" ht="18.600000000000001" thickBot="1" x14ac:dyDescent="0.35">
      <c r="A4" s="67"/>
      <c r="B4" s="68" t="s">
        <v>71</v>
      </c>
      <c r="C4" s="69" t="s">
        <v>208</v>
      </c>
      <c r="D4" s="67"/>
      <c r="E4" s="67"/>
      <c r="F4" s="64"/>
      <c r="G4" s="64"/>
      <c r="H4" s="64"/>
      <c r="I4" s="77" t="s">
        <v>1112</v>
      </c>
      <c r="J4" s="113" t="s">
        <v>818</v>
      </c>
      <c r="L4" s="64"/>
      <c r="M4" s="64"/>
    </row>
    <row r="5" spans="1:13" ht="15" thickBot="1" x14ac:dyDescent="0.35">
      <c r="H5" s="64"/>
      <c r="I5" s="131" t="s">
        <v>820</v>
      </c>
      <c r="J5" s="66" t="s">
        <v>821</v>
      </c>
      <c r="L5" s="64"/>
      <c r="M5" s="64"/>
    </row>
    <row r="6" spans="1:13" ht="18" x14ac:dyDescent="0.3">
      <c r="A6" s="70"/>
      <c r="B6" s="71" t="s">
        <v>1020</v>
      </c>
      <c r="C6" s="70"/>
      <c r="E6" s="72"/>
      <c r="F6" s="72"/>
      <c r="G6" s="72"/>
      <c r="H6" s="64"/>
      <c r="I6" s="131" t="s">
        <v>823</v>
      </c>
      <c r="J6" s="66" t="s">
        <v>824</v>
      </c>
      <c r="L6" s="64"/>
      <c r="M6" s="64"/>
    </row>
    <row r="7" spans="1:13" x14ac:dyDescent="0.3">
      <c r="B7" s="74" t="s">
        <v>1118</v>
      </c>
      <c r="H7" s="64"/>
      <c r="I7" s="131" t="s">
        <v>826</v>
      </c>
      <c r="J7" s="66" t="s">
        <v>827</v>
      </c>
      <c r="L7" s="64"/>
      <c r="M7" s="64"/>
    </row>
    <row r="8" spans="1:13" x14ac:dyDescent="0.3">
      <c r="B8" s="74" t="s">
        <v>1033</v>
      </c>
      <c r="H8" s="64"/>
      <c r="I8" s="131" t="s">
        <v>1110</v>
      </c>
      <c r="J8" s="66" t="s">
        <v>1111</v>
      </c>
      <c r="L8" s="64"/>
      <c r="M8" s="64"/>
    </row>
    <row r="9" spans="1:13" ht="15" thickBot="1" x14ac:dyDescent="0.35">
      <c r="B9" s="75" t="s">
        <v>1055</v>
      </c>
      <c r="H9" s="64"/>
      <c r="L9" s="64"/>
      <c r="M9" s="64"/>
    </row>
    <row r="10" spans="1:13" x14ac:dyDescent="0.3">
      <c r="B10" s="76"/>
      <c r="H10" s="64"/>
      <c r="I10" s="132" t="s">
        <v>1114</v>
      </c>
      <c r="L10" s="64"/>
      <c r="M10" s="64"/>
    </row>
    <row r="11" spans="1:13" x14ac:dyDescent="0.3">
      <c r="B11" s="76"/>
      <c r="H11" s="64"/>
      <c r="I11" s="132" t="s">
        <v>1116</v>
      </c>
      <c r="L11" s="64"/>
      <c r="M11" s="64"/>
    </row>
    <row r="12" spans="1:13" ht="36" x14ac:dyDescent="0.3">
      <c r="A12" s="77" t="s">
        <v>79</v>
      </c>
      <c r="B12" s="77" t="s">
        <v>1101</v>
      </c>
      <c r="C12" s="78"/>
      <c r="D12" s="78"/>
      <c r="E12" s="78"/>
      <c r="F12" s="78"/>
      <c r="G12" s="78"/>
      <c r="H12" s="64"/>
      <c r="L12" s="64"/>
      <c r="M12" s="64"/>
    </row>
    <row r="13" spans="1:13" ht="15" customHeight="1" x14ac:dyDescent="0.3">
      <c r="A13" s="85"/>
      <c r="B13" s="86" t="s">
        <v>1032</v>
      </c>
      <c r="C13" s="85" t="s">
        <v>1100</v>
      </c>
      <c r="D13" s="85" t="s">
        <v>1113</v>
      </c>
      <c r="E13" s="87"/>
      <c r="F13" s="88"/>
      <c r="G13" s="88"/>
      <c r="H13" s="64"/>
      <c r="L13" s="64"/>
      <c r="M13" s="64"/>
    </row>
    <row r="14" spans="1:13" x14ac:dyDescent="0.3">
      <c r="A14" s="66" t="s">
        <v>1021</v>
      </c>
      <c r="B14" s="83" t="s">
        <v>1010</v>
      </c>
      <c r="C14" s="296" t="s">
        <v>1760</v>
      </c>
      <c r="D14" s="296" t="s">
        <v>1761</v>
      </c>
      <c r="E14" s="72"/>
      <c r="F14" s="72"/>
      <c r="G14" s="72"/>
      <c r="H14" s="64"/>
      <c r="L14" s="64"/>
      <c r="M14" s="64"/>
    </row>
    <row r="15" spans="1:13" x14ac:dyDescent="0.3">
      <c r="A15" s="66" t="s">
        <v>1022</v>
      </c>
      <c r="B15" s="83" t="s">
        <v>402</v>
      </c>
      <c r="C15" s="296" t="s">
        <v>1734</v>
      </c>
      <c r="D15" s="296" t="s">
        <v>1762</v>
      </c>
      <c r="E15" s="72"/>
      <c r="F15" s="72"/>
      <c r="G15" s="72"/>
      <c r="H15" s="64"/>
      <c r="L15" s="64"/>
      <c r="M15" s="64"/>
    </row>
    <row r="16" spans="1:13" x14ac:dyDescent="0.3">
      <c r="A16" s="66" t="s">
        <v>1023</v>
      </c>
      <c r="B16" s="83" t="s">
        <v>1011</v>
      </c>
      <c r="C16" s="296" t="s">
        <v>1760</v>
      </c>
      <c r="D16" s="296" t="s">
        <v>1761</v>
      </c>
      <c r="E16" s="72"/>
      <c r="F16" s="72"/>
      <c r="G16" s="72"/>
      <c r="H16" s="64"/>
      <c r="L16" s="64"/>
      <c r="M16" s="64"/>
    </row>
    <row r="17" spans="1:13" x14ac:dyDescent="0.3">
      <c r="A17" s="66" t="s">
        <v>1024</v>
      </c>
      <c r="B17" s="220" t="s">
        <v>1012</v>
      </c>
      <c r="C17" s="296" t="s">
        <v>1760</v>
      </c>
      <c r="D17" s="296" t="s">
        <v>1761</v>
      </c>
      <c r="E17" s="72"/>
      <c r="F17" s="72"/>
      <c r="G17" s="72"/>
      <c r="H17" s="64"/>
      <c r="L17" s="64"/>
      <c r="M17" s="64"/>
    </row>
    <row r="18" spans="1:13" x14ac:dyDescent="0.3">
      <c r="A18" s="66" t="s">
        <v>1025</v>
      </c>
      <c r="B18" s="83" t="s">
        <v>1013</v>
      </c>
      <c r="C18" s="296" t="s">
        <v>1734</v>
      </c>
      <c r="D18" s="296" t="s">
        <v>1762</v>
      </c>
      <c r="E18" s="72"/>
      <c r="F18" s="72"/>
      <c r="G18" s="72"/>
      <c r="H18" s="64"/>
      <c r="L18" s="64"/>
      <c r="M18" s="64"/>
    </row>
    <row r="19" spans="1:13" x14ac:dyDescent="0.3">
      <c r="A19" s="66" t="s">
        <v>1026</v>
      </c>
      <c r="B19" s="83" t="s">
        <v>1014</v>
      </c>
      <c r="C19" s="296" t="s">
        <v>1760</v>
      </c>
      <c r="D19" s="296" t="s">
        <v>1761</v>
      </c>
      <c r="E19" s="72"/>
      <c r="F19" s="72"/>
      <c r="G19" s="72"/>
      <c r="H19" s="64"/>
      <c r="L19" s="64"/>
      <c r="M19" s="64"/>
    </row>
    <row r="20" spans="1:13" x14ac:dyDescent="0.3">
      <c r="A20" s="66" t="s">
        <v>1027</v>
      </c>
      <c r="B20" s="83" t="s">
        <v>1015</v>
      </c>
      <c r="C20" s="296" t="s">
        <v>1734</v>
      </c>
      <c r="D20" s="296" t="s">
        <v>1762</v>
      </c>
      <c r="E20" s="72"/>
      <c r="F20" s="72"/>
      <c r="G20" s="72"/>
      <c r="H20" s="64"/>
      <c r="L20" s="64"/>
      <c r="M20" s="64"/>
    </row>
    <row r="21" spans="1:13" x14ac:dyDescent="0.3">
      <c r="A21" s="66" t="s">
        <v>1028</v>
      </c>
      <c r="B21" s="83" t="s">
        <v>1016</v>
      </c>
      <c r="C21" s="296" t="s">
        <v>1760</v>
      </c>
      <c r="D21" s="296" t="s">
        <v>1761</v>
      </c>
      <c r="E21" s="72"/>
      <c r="F21" s="72"/>
      <c r="G21" s="72"/>
      <c r="H21" s="64"/>
      <c r="L21" s="64"/>
      <c r="M21" s="64"/>
    </row>
    <row r="22" spans="1:13" x14ac:dyDescent="0.3">
      <c r="A22" s="66" t="s">
        <v>1029</v>
      </c>
      <c r="B22" s="83" t="s">
        <v>1017</v>
      </c>
      <c r="C22" s="296" t="s">
        <v>1760</v>
      </c>
      <c r="D22" s="296" t="s">
        <v>1761</v>
      </c>
      <c r="E22" s="72"/>
      <c r="F22" s="72"/>
      <c r="G22" s="72"/>
      <c r="H22" s="64"/>
      <c r="L22" s="64"/>
      <c r="M22" s="64"/>
    </row>
    <row r="23" spans="1:13" x14ac:dyDescent="0.3">
      <c r="A23" s="66" t="s">
        <v>1030</v>
      </c>
      <c r="B23" s="83" t="s">
        <v>1096</v>
      </c>
      <c r="C23" s="296" t="s">
        <v>1763</v>
      </c>
      <c r="D23" s="296" t="s">
        <v>1764</v>
      </c>
      <c r="E23" s="72"/>
      <c r="F23" s="72"/>
      <c r="G23" s="72"/>
      <c r="H23" s="64"/>
      <c r="L23" s="64"/>
      <c r="M23" s="64"/>
    </row>
    <row r="24" spans="1:13" x14ac:dyDescent="0.3">
      <c r="A24" s="66" t="s">
        <v>1098</v>
      </c>
      <c r="B24" s="83" t="s">
        <v>1097</v>
      </c>
      <c r="C24" s="66" t="s">
        <v>1765</v>
      </c>
      <c r="D24" s="223"/>
      <c r="E24" s="72"/>
      <c r="F24" s="72"/>
      <c r="G24" s="72"/>
      <c r="H24" s="64"/>
      <c r="L24" s="64"/>
      <c r="M24" s="64"/>
    </row>
    <row r="25" spans="1:13" outlineLevel="1" x14ac:dyDescent="0.3">
      <c r="A25" s="66" t="s">
        <v>1031</v>
      </c>
      <c r="B25" s="81" t="s">
        <v>1591</v>
      </c>
      <c r="C25" s="230"/>
      <c r="D25" s="223"/>
      <c r="E25" s="72"/>
      <c r="F25" s="72"/>
      <c r="G25" s="72"/>
      <c r="H25" s="64"/>
      <c r="L25" s="64"/>
      <c r="M25" s="64"/>
    </row>
    <row r="26" spans="1:13" outlineLevel="1" x14ac:dyDescent="0.3">
      <c r="A26" s="66" t="s">
        <v>1034</v>
      </c>
      <c r="B26" s="241"/>
      <c r="C26" s="242"/>
      <c r="D26" s="242"/>
      <c r="E26" s="72"/>
      <c r="F26" s="72"/>
      <c r="G26" s="72"/>
      <c r="H26" s="64"/>
      <c r="L26" s="64"/>
      <c r="M26" s="64"/>
    </row>
    <row r="27" spans="1:13" outlineLevel="1" x14ac:dyDescent="0.3">
      <c r="A27" s="66" t="s">
        <v>1035</v>
      </c>
      <c r="B27" s="241"/>
      <c r="C27" s="242"/>
      <c r="D27" s="242"/>
      <c r="E27" s="72"/>
      <c r="F27" s="72"/>
      <c r="G27" s="72"/>
      <c r="H27" s="64"/>
      <c r="L27" s="64"/>
      <c r="M27" s="64"/>
    </row>
    <row r="28" spans="1:13" outlineLevel="1" x14ac:dyDescent="0.3">
      <c r="A28" s="66" t="s">
        <v>1036</v>
      </c>
      <c r="B28" s="241"/>
      <c r="C28" s="242"/>
      <c r="D28" s="242"/>
      <c r="E28" s="72"/>
      <c r="F28" s="72"/>
      <c r="G28" s="72"/>
      <c r="H28" s="64"/>
      <c r="L28" s="64"/>
      <c r="M28" s="64"/>
    </row>
    <row r="29" spans="1:13" outlineLevel="1" x14ac:dyDescent="0.3">
      <c r="A29" s="66" t="s">
        <v>1037</v>
      </c>
      <c r="B29" s="241"/>
      <c r="C29" s="242"/>
      <c r="D29" s="242"/>
      <c r="E29" s="72"/>
      <c r="F29" s="72"/>
      <c r="G29" s="72"/>
      <c r="H29" s="64"/>
      <c r="L29" s="64"/>
      <c r="M29" s="64"/>
    </row>
    <row r="30" spans="1:13" outlineLevel="1" x14ac:dyDescent="0.3">
      <c r="A30" s="66" t="s">
        <v>1038</v>
      </c>
      <c r="B30" s="241"/>
      <c r="C30" s="242"/>
      <c r="D30" s="242"/>
      <c r="E30" s="72"/>
      <c r="F30" s="72"/>
      <c r="G30" s="72"/>
      <c r="H30" s="64"/>
      <c r="L30" s="64"/>
      <c r="M30" s="64"/>
    </row>
    <row r="31" spans="1:13" outlineLevel="1" x14ac:dyDescent="0.3">
      <c r="A31" s="66" t="s">
        <v>1039</v>
      </c>
      <c r="B31" s="241"/>
      <c r="C31" s="242"/>
      <c r="D31" s="242"/>
      <c r="E31" s="72"/>
      <c r="F31" s="72"/>
      <c r="G31" s="72"/>
      <c r="H31" s="64"/>
      <c r="L31" s="64"/>
      <c r="M31" s="64"/>
    </row>
    <row r="32" spans="1:13" outlineLevel="1" x14ac:dyDescent="0.3">
      <c r="A32" s="66" t="s">
        <v>1040</v>
      </c>
      <c r="B32" s="241"/>
      <c r="C32" s="242"/>
      <c r="D32" s="242"/>
      <c r="E32" s="72"/>
      <c r="F32" s="72"/>
      <c r="G32" s="72"/>
      <c r="H32" s="64"/>
      <c r="L32" s="64"/>
      <c r="M32" s="64"/>
    </row>
    <row r="33" spans="1:13" ht="18" x14ac:dyDescent="0.3">
      <c r="A33" s="78"/>
      <c r="B33" s="77" t="s">
        <v>1033</v>
      </c>
      <c r="C33" s="78"/>
      <c r="D33" s="78"/>
      <c r="E33" s="78"/>
      <c r="F33" s="78"/>
      <c r="G33" s="78"/>
      <c r="H33" s="64"/>
      <c r="L33" s="64"/>
      <c r="M33" s="64"/>
    </row>
    <row r="34" spans="1:13" ht="15" customHeight="1" x14ac:dyDescent="0.3">
      <c r="A34" s="85"/>
      <c r="B34" s="86" t="s">
        <v>1018</v>
      </c>
      <c r="C34" s="85" t="s">
        <v>1108</v>
      </c>
      <c r="D34" s="85" t="s">
        <v>1113</v>
      </c>
      <c r="E34" s="85" t="s">
        <v>1019</v>
      </c>
      <c r="F34" s="88"/>
      <c r="G34" s="88"/>
      <c r="H34" s="64"/>
      <c r="L34" s="64"/>
      <c r="M34" s="64"/>
    </row>
    <row r="35" spans="1:13" ht="15.6" x14ac:dyDescent="0.3">
      <c r="A35" s="66" t="s">
        <v>1056</v>
      </c>
      <c r="B35" s="297" t="s">
        <v>1766</v>
      </c>
      <c r="C35" s="297" t="s">
        <v>1109</v>
      </c>
      <c r="D35" s="297" t="s">
        <v>1767</v>
      </c>
      <c r="E35" s="297" t="s">
        <v>1768</v>
      </c>
      <c r="F35" s="130"/>
      <c r="G35" s="130"/>
      <c r="H35" s="64"/>
      <c r="L35" s="64"/>
      <c r="M35" s="64"/>
    </row>
    <row r="36" spans="1:13" x14ac:dyDescent="0.3">
      <c r="A36" s="66" t="s">
        <v>1057</v>
      </c>
      <c r="B36" s="83"/>
      <c r="H36" s="64"/>
      <c r="L36" s="64"/>
      <c r="M36" s="64"/>
    </row>
    <row r="37" spans="1:13" x14ac:dyDescent="0.3">
      <c r="A37" s="66" t="s">
        <v>1058</v>
      </c>
      <c r="B37" s="83"/>
      <c r="H37" s="64"/>
      <c r="L37" s="64"/>
      <c r="M37" s="64"/>
    </row>
    <row r="38" spans="1:13" x14ac:dyDescent="0.3">
      <c r="A38" s="66" t="s">
        <v>1059</v>
      </c>
      <c r="B38" s="83"/>
      <c r="H38" s="64"/>
      <c r="L38" s="64"/>
      <c r="M38" s="64"/>
    </row>
    <row r="39" spans="1:13" x14ac:dyDescent="0.3">
      <c r="A39" s="66" t="s">
        <v>1060</v>
      </c>
      <c r="B39" s="83"/>
      <c r="H39" s="64"/>
      <c r="L39" s="64"/>
      <c r="M39" s="64"/>
    </row>
    <row r="40" spans="1:13" x14ac:dyDescent="0.3">
      <c r="A40" s="66" t="s">
        <v>1061</v>
      </c>
      <c r="B40" s="83"/>
      <c r="H40" s="64"/>
      <c r="L40" s="64"/>
      <c r="M40" s="64"/>
    </row>
    <row r="41" spans="1:13" x14ac:dyDescent="0.3">
      <c r="A41" s="66" t="s">
        <v>1062</v>
      </c>
      <c r="B41" s="83"/>
      <c r="H41" s="64"/>
      <c r="L41" s="64"/>
      <c r="M41" s="64"/>
    </row>
    <row r="42" spans="1:13" x14ac:dyDescent="0.3">
      <c r="A42" s="66" t="s">
        <v>1063</v>
      </c>
      <c r="B42" s="83"/>
      <c r="H42" s="64"/>
      <c r="L42" s="64"/>
      <c r="M42" s="64"/>
    </row>
    <row r="43" spans="1:13" x14ac:dyDescent="0.3">
      <c r="A43" s="66" t="s">
        <v>1064</v>
      </c>
      <c r="B43" s="83"/>
      <c r="H43" s="64"/>
      <c r="L43" s="64"/>
      <c r="M43" s="64"/>
    </row>
    <row r="44" spans="1:13" x14ac:dyDescent="0.3">
      <c r="A44" s="66" t="s">
        <v>1065</v>
      </c>
      <c r="B44" s="83"/>
      <c r="H44" s="64"/>
      <c r="L44" s="64"/>
      <c r="M44" s="64"/>
    </row>
    <row r="45" spans="1:13" x14ac:dyDescent="0.3">
      <c r="A45" s="66" t="s">
        <v>1066</v>
      </c>
      <c r="B45" s="83"/>
      <c r="H45" s="64"/>
      <c r="L45" s="64"/>
      <c r="M45" s="64"/>
    </row>
    <row r="46" spans="1:13" x14ac:dyDescent="0.3">
      <c r="A46" s="66" t="s">
        <v>1067</v>
      </c>
      <c r="B46" s="83"/>
      <c r="H46" s="64"/>
      <c r="L46" s="64"/>
      <c r="M46" s="64"/>
    </row>
    <row r="47" spans="1:13" x14ac:dyDescent="0.3">
      <c r="A47" s="66" t="s">
        <v>1068</v>
      </c>
      <c r="B47" s="83"/>
      <c r="H47" s="64"/>
      <c r="L47" s="64"/>
      <c r="M47" s="64"/>
    </row>
    <row r="48" spans="1:13" x14ac:dyDescent="0.3">
      <c r="A48" s="66" t="s">
        <v>1069</v>
      </c>
      <c r="B48" s="83"/>
      <c r="H48" s="64"/>
      <c r="L48" s="64"/>
      <c r="M48" s="64"/>
    </row>
    <row r="49" spans="1:13" x14ac:dyDescent="0.3">
      <c r="A49" s="66" t="s">
        <v>1070</v>
      </c>
      <c r="B49" s="83"/>
      <c r="H49" s="64"/>
      <c r="L49" s="64"/>
      <c r="M49" s="64"/>
    </row>
    <row r="50" spans="1:13" x14ac:dyDescent="0.3">
      <c r="A50" s="66" t="s">
        <v>1071</v>
      </c>
      <c r="B50" s="83"/>
      <c r="H50" s="64"/>
      <c r="L50" s="64"/>
      <c r="M50" s="64"/>
    </row>
    <row r="51" spans="1:13" x14ac:dyDescent="0.3">
      <c r="A51" s="66" t="s">
        <v>1072</v>
      </c>
      <c r="B51" s="83"/>
      <c r="H51" s="64"/>
      <c r="L51" s="64"/>
      <c r="M51" s="64"/>
    </row>
    <row r="52" spans="1:13" x14ac:dyDescent="0.3">
      <c r="A52" s="66" t="s">
        <v>1073</v>
      </c>
      <c r="B52" s="83"/>
      <c r="H52" s="64"/>
      <c r="L52" s="64"/>
      <c r="M52" s="64"/>
    </row>
    <row r="53" spans="1:13" x14ac:dyDescent="0.3">
      <c r="A53" s="66" t="s">
        <v>1074</v>
      </c>
      <c r="B53" s="83"/>
      <c r="H53" s="64"/>
      <c r="L53" s="64"/>
      <c r="M53" s="64"/>
    </row>
    <row r="54" spans="1:13" x14ac:dyDescent="0.3">
      <c r="A54" s="66" t="s">
        <v>1075</v>
      </c>
      <c r="B54" s="83"/>
      <c r="H54" s="64"/>
      <c r="L54" s="64"/>
      <c r="M54" s="64"/>
    </row>
    <row r="55" spans="1:13" x14ac:dyDescent="0.3">
      <c r="A55" s="66" t="s">
        <v>1076</v>
      </c>
      <c r="B55" s="83"/>
      <c r="H55" s="64"/>
      <c r="L55" s="64"/>
      <c r="M55" s="64"/>
    </row>
    <row r="56" spans="1:13" x14ac:dyDescent="0.3">
      <c r="A56" s="66" t="s">
        <v>1077</v>
      </c>
      <c r="B56" s="83"/>
      <c r="H56" s="64"/>
      <c r="L56" s="64"/>
      <c r="M56" s="64"/>
    </row>
    <row r="57" spans="1:13" x14ac:dyDescent="0.3">
      <c r="A57" s="66" t="s">
        <v>1078</v>
      </c>
      <c r="B57" s="83"/>
      <c r="H57" s="64"/>
      <c r="L57" s="64"/>
      <c r="M57" s="64"/>
    </row>
    <row r="58" spans="1:13" x14ac:dyDescent="0.3">
      <c r="A58" s="66" t="s">
        <v>1079</v>
      </c>
      <c r="B58" s="83"/>
      <c r="H58" s="64"/>
      <c r="L58" s="64"/>
      <c r="M58" s="64"/>
    </row>
    <row r="59" spans="1:13" x14ac:dyDescent="0.3">
      <c r="A59" s="66" t="s">
        <v>1080</v>
      </c>
      <c r="B59" s="83"/>
      <c r="H59" s="64"/>
      <c r="L59" s="64"/>
      <c r="M59" s="64"/>
    </row>
    <row r="60" spans="1:13" outlineLevel="1" x14ac:dyDescent="0.3">
      <c r="A60" s="66" t="s">
        <v>1041</v>
      </c>
      <c r="B60" s="83"/>
      <c r="E60" s="83"/>
      <c r="F60" s="83"/>
      <c r="G60" s="83"/>
      <c r="H60" s="64"/>
      <c r="L60" s="64"/>
      <c r="M60" s="64"/>
    </row>
    <row r="61" spans="1:13" outlineLevel="1" x14ac:dyDescent="0.3">
      <c r="A61" s="66" t="s">
        <v>1042</v>
      </c>
      <c r="B61" s="83"/>
      <c r="E61" s="83"/>
      <c r="F61" s="83"/>
      <c r="G61" s="83"/>
      <c r="H61" s="64"/>
      <c r="L61" s="64"/>
      <c r="M61" s="64"/>
    </row>
    <row r="62" spans="1:13" outlineLevel="1" x14ac:dyDescent="0.3">
      <c r="A62" s="66" t="s">
        <v>1043</v>
      </c>
      <c r="B62" s="83"/>
      <c r="E62" s="83"/>
      <c r="F62" s="83"/>
      <c r="G62" s="83"/>
      <c r="H62" s="64"/>
      <c r="L62" s="64"/>
      <c r="M62" s="64"/>
    </row>
    <row r="63" spans="1:13" outlineLevel="1" x14ac:dyDescent="0.3">
      <c r="A63" s="66" t="s">
        <v>1044</v>
      </c>
      <c r="B63" s="83"/>
      <c r="E63" s="83"/>
      <c r="F63" s="83"/>
      <c r="G63" s="83"/>
      <c r="H63" s="64"/>
      <c r="L63" s="64"/>
      <c r="M63" s="64"/>
    </row>
    <row r="64" spans="1:13" outlineLevel="1" x14ac:dyDescent="0.3">
      <c r="A64" s="66" t="s">
        <v>1045</v>
      </c>
      <c r="B64" s="83"/>
      <c r="E64" s="83"/>
      <c r="F64" s="83"/>
      <c r="G64" s="83"/>
      <c r="H64" s="64"/>
      <c r="L64" s="64"/>
      <c r="M64" s="64"/>
    </row>
    <row r="65" spans="1:14" outlineLevel="1" x14ac:dyDescent="0.3">
      <c r="A65" s="66" t="s">
        <v>1046</v>
      </c>
      <c r="B65" s="83"/>
      <c r="E65" s="83"/>
      <c r="F65" s="83"/>
      <c r="G65" s="83"/>
      <c r="H65" s="64"/>
      <c r="L65" s="64"/>
      <c r="M65" s="64"/>
    </row>
    <row r="66" spans="1:14" outlineLevel="1" x14ac:dyDescent="0.3">
      <c r="A66" s="66" t="s">
        <v>1047</v>
      </c>
      <c r="B66" s="83"/>
      <c r="E66" s="83"/>
      <c r="F66" s="83"/>
      <c r="G66" s="83"/>
      <c r="H66" s="64"/>
      <c r="L66" s="64"/>
      <c r="M66" s="64"/>
    </row>
    <row r="67" spans="1:14" outlineLevel="1" x14ac:dyDescent="0.3">
      <c r="A67" s="66" t="s">
        <v>1048</v>
      </c>
      <c r="B67" s="83"/>
      <c r="E67" s="83"/>
      <c r="F67" s="83"/>
      <c r="G67" s="83"/>
      <c r="H67" s="64"/>
      <c r="L67" s="64"/>
      <c r="M67" s="64"/>
    </row>
    <row r="68" spans="1:14" outlineLevel="1" x14ac:dyDescent="0.3">
      <c r="A68" s="66" t="s">
        <v>1049</v>
      </c>
      <c r="B68" s="83"/>
      <c r="E68" s="83"/>
      <c r="F68" s="83"/>
      <c r="G68" s="83"/>
      <c r="H68" s="64"/>
      <c r="L68" s="64"/>
      <c r="M68" s="64"/>
    </row>
    <row r="69" spans="1:14" outlineLevel="1" x14ac:dyDescent="0.3">
      <c r="A69" s="66" t="s">
        <v>1050</v>
      </c>
      <c r="B69" s="83"/>
      <c r="E69" s="83"/>
      <c r="F69" s="83"/>
      <c r="G69" s="83"/>
      <c r="H69" s="64"/>
      <c r="L69" s="64"/>
      <c r="M69" s="64"/>
    </row>
    <row r="70" spans="1:14" outlineLevel="1" x14ac:dyDescent="0.3">
      <c r="A70" s="66" t="s">
        <v>1051</v>
      </c>
      <c r="B70" s="83"/>
      <c r="E70" s="83"/>
      <c r="F70" s="83"/>
      <c r="G70" s="83"/>
      <c r="H70" s="64"/>
      <c r="L70" s="64"/>
      <c r="M70" s="64"/>
    </row>
    <row r="71" spans="1:14" outlineLevel="1" x14ac:dyDescent="0.3">
      <c r="A71" s="66" t="s">
        <v>1052</v>
      </c>
      <c r="B71" s="83"/>
      <c r="E71" s="83"/>
      <c r="F71" s="83"/>
      <c r="G71" s="83"/>
      <c r="H71" s="64"/>
      <c r="L71" s="64"/>
      <c r="M71" s="64"/>
    </row>
    <row r="72" spans="1:14" outlineLevel="1" x14ac:dyDescent="0.3">
      <c r="A72" s="66" t="s">
        <v>1053</v>
      </c>
      <c r="B72" s="83"/>
      <c r="E72" s="83"/>
      <c r="F72" s="83"/>
      <c r="G72" s="83"/>
      <c r="H72" s="64"/>
      <c r="L72" s="64"/>
      <c r="M72" s="64"/>
    </row>
    <row r="73" spans="1:14" ht="18" x14ac:dyDescent="0.3">
      <c r="A73" s="78"/>
      <c r="B73" s="77" t="s">
        <v>1055</v>
      </c>
      <c r="C73" s="78"/>
      <c r="D73" s="78"/>
      <c r="E73" s="78"/>
      <c r="F73" s="78"/>
      <c r="G73" s="78"/>
      <c r="H73" s="64"/>
    </row>
    <row r="74" spans="1:14" ht="15" customHeight="1" x14ac:dyDescent="0.3">
      <c r="A74" s="85"/>
      <c r="B74" s="86" t="s">
        <v>784</v>
      </c>
      <c r="C74" s="85" t="s">
        <v>1117</v>
      </c>
      <c r="D74" s="85"/>
      <c r="E74" s="88"/>
      <c r="F74" s="88"/>
      <c r="G74" s="88"/>
      <c r="H74" s="95"/>
      <c r="I74" s="95"/>
      <c r="J74" s="95"/>
      <c r="K74" s="95"/>
      <c r="L74" s="95"/>
      <c r="M74" s="95"/>
      <c r="N74" s="95"/>
    </row>
    <row r="75" spans="1:14" x14ac:dyDescent="0.3">
      <c r="A75" s="66" t="s">
        <v>1081</v>
      </c>
      <c r="B75" s="66" t="s">
        <v>1099</v>
      </c>
      <c r="C75" s="296">
        <v>98.326323127041377</v>
      </c>
      <c r="H75" s="64"/>
    </row>
    <row r="76" spans="1:14" x14ac:dyDescent="0.3">
      <c r="A76" s="66" t="s">
        <v>1082</v>
      </c>
      <c r="B76" s="66" t="s">
        <v>1115</v>
      </c>
      <c r="C76" s="296">
        <v>324.99211078866358</v>
      </c>
      <c r="H76" s="64"/>
    </row>
    <row r="77" spans="1:14" outlineLevel="1" x14ac:dyDescent="0.3">
      <c r="A77" s="66" t="s">
        <v>1083</v>
      </c>
      <c r="H77" s="64"/>
    </row>
    <row r="78" spans="1:14" outlineLevel="1" x14ac:dyDescent="0.3">
      <c r="A78" s="66" t="s">
        <v>1084</v>
      </c>
      <c r="H78" s="64"/>
    </row>
    <row r="79" spans="1:14" outlineLevel="1" x14ac:dyDescent="0.3">
      <c r="A79" s="66" t="s">
        <v>1085</v>
      </c>
      <c r="H79" s="64"/>
    </row>
    <row r="80" spans="1:14" outlineLevel="1" x14ac:dyDescent="0.3">
      <c r="A80" s="66" t="s">
        <v>1086</v>
      </c>
      <c r="H80" s="64"/>
    </row>
    <row r="81" spans="1:8" x14ac:dyDescent="0.3">
      <c r="A81" s="85"/>
      <c r="B81" s="86" t="s">
        <v>1087</v>
      </c>
      <c r="C81" s="85" t="s">
        <v>484</v>
      </c>
      <c r="D81" s="85" t="s">
        <v>485</v>
      </c>
      <c r="E81" s="88" t="s">
        <v>785</v>
      </c>
      <c r="F81" s="88" t="s">
        <v>786</v>
      </c>
      <c r="G81" s="88" t="s">
        <v>1107</v>
      </c>
      <c r="H81" s="64"/>
    </row>
    <row r="82" spans="1:8" x14ac:dyDescent="0.3">
      <c r="A82" s="66" t="s">
        <v>1088</v>
      </c>
      <c r="B82" s="230" t="s">
        <v>1174</v>
      </c>
      <c r="C82" s="298">
        <v>5.3754168659902899E-3</v>
      </c>
      <c r="D82" s="230">
        <v>0</v>
      </c>
      <c r="E82" s="230">
        <v>0</v>
      </c>
      <c r="F82" s="230">
        <v>0</v>
      </c>
      <c r="G82" s="299">
        <f>+SUM(C82:F82)</f>
        <v>5.3754168659902899E-3</v>
      </c>
      <c r="H82" s="64"/>
    </row>
    <row r="83" spans="1:8" x14ac:dyDescent="0.3">
      <c r="A83" s="66" t="s">
        <v>1089</v>
      </c>
      <c r="B83" s="230" t="s">
        <v>1104</v>
      </c>
      <c r="C83" s="298">
        <v>4.5559859766409187E-4</v>
      </c>
      <c r="D83" s="66">
        <v>0</v>
      </c>
      <c r="E83" s="66">
        <v>0</v>
      </c>
      <c r="F83" s="66">
        <v>0</v>
      </c>
      <c r="G83" s="300">
        <f t="shared" ref="G83:G86" si="0">+SUM(C83:F83)</f>
        <v>4.5559859766409187E-4</v>
      </c>
      <c r="H83" s="64"/>
    </row>
    <row r="84" spans="1:8" x14ac:dyDescent="0.3">
      <c r="A84" s="66" t="s">
        <v>1090</v>
      </c>
      <c r="B84" s="230" t="s">
        <v>1102</v>
      </c>
      <c r="C84" s="298">
        <v>2.3922172092808031E-5</v>
      </c>
      <c r="D84" s="66">
        <v>0</v>
      </c>
      <c r="E84" s="66">
        <v>0</v>
      </c>
      <c r="F84" s="66">
        <v>0</v>
      </c>
      <c r="G84" s="300">
        <f t="shared" si="0"/>
        <v>2.3922172092808031E-5</v>
      </c>
      <c r="H84" s="64"/>
    </row>
    <row r="85" spans="1:8" x14ac:dyDescent="0.3">
      <c r="A85" s="66" t="s">
        <v>1091</v>
      </c>
      <c r="B85" s="230" t="s">
        <v>1103</v>
      </c>
      <c r="C85" s="296">
        <v>0</v>
      </c>
      <c r="D85" s="66">
        <v>0</v>
      </c>
      <c r="E85" s="66">
        <v>0</v>
      </c>
      <c r="F85" s="66">
        <v>0</v>
      </c>
      <c r="G85" s="300">
        <f t="shared" si="0"/>
        <v>0</v>
      </c>
      <c r="H85" s="64"/>
    </row>
    <row r="86" spans="1:8" x14ac:dyDescent="0.3">
      <c r="A86" s="66" t="s">
        <v>1106</v>
      </c>
      <c r="B86" s="230" t="s">
        <v>1105</v>
      </c>
      <c r="C86" s="296">
        <v>0</v>
      </c>
      <c r="D86" s="66">
        <v>0</v>
      </c>
      <c r="E86" s="66">
        <v>0</v>
      </c>
      <c r="F86" s="66">
        <v>0</v>
      </c>
      <c r="G86" s="300">
        <f t="shared" si="0"/>
        <v>0</v>
      </c>
      <c r="H86" s="64"/>
    </row>
    <row r="87" spans="1:8" outlineLevel="1" x14ac:dyDescent="0.3">
      <c r="A87" s="66" t="s">
        <v>1092</v>
      </c>
      <c r="H87" s="64"/>
    </row>
    <row r="88" spans="1:8" outlineLevel="1" x14ac:dyDescent="0.3">
      <c r="A88" s="66" t="s">
        <v>1093</v>
      </c>
      <c r="H88" s="64"/>
    </row>
    <row r="89" spans="1:8" outlineLevel="1" x14ac:dyDescent="0.3">
      <c r="A89" s="66" t="s">
        <v>1094</v>
      </c>
      <c r="H89" s="64"/>
    </row>
    <row r="90" spans="1:8" outlineLevel="1" x14ac:dyDescent="0.3">
      <c r="A90" s="66" t="s">
        <v>1095</v>
      </c>
      <c r="H90" s="64"/>
    </row>
    <row r="91" spans="1:8" x14ac:dyDescent="0.3">
      <c r="H91" s="64"/>
    </row>
    <row r="92" spans="1:8" x14ac:dyDescent="0.3">
      <c r="H92" s="64"/>
    </row>
    <row r="93" spans="1:8" x14ac:dyDescent="0.3">
      <c r="H93" s="64"/>
    </row>
    <row r="94" spans="1:8" x14ac:dyDescent="0.3">
      <c r="H94" s="64"/>
    </row>
    <row r="95" spans="1:8" x14ac:dyDescent="0.3">
      <c r="H95" s="64"/>
    </row>
    <row r="96" spans="1:8" x14ac:dyDescent="0.3">
      <c r="H96" s="64"/>
    </row>
    <row r="97" spans="8:8" x14ac:dyDescent="0.3">
      <c r="H97" s="64"/>
    </row>
    <row r="98" spans="8:8" x14ac:dyDescent="0.3">
      <c r="H98" s="64"/>
    </row>
    <row r="99" spans="8:8" x14ac:dyDescent="0.3">
      <c r="H99" s="64"/>
    </row>
    <row r="100" spans="8:8" x14ac:dyDescent="0.3">
      <c r="H100" s="64"/>
    </row>
    <row r="101" spans="8:8" x14ac:dyDescent="0.3">
      <c r="H101" s="64"/>
    </row>
    <row r="102" spans="8:8" x14ac:dyDescent="0.3">
      <c r="H102" s="64"/>
    </row>
    <row r="103" spans="8:8" x14ac:dyDescent="0.3">
      <c r="H103" s="64"/>
    </row>
    <row r="104" spans="8:8" x14ac:dyDescent="0.3">
      <c r="H104" s="64"/>
    </row>
    <row r="105" spans="8:8" x14ac:dyDescent="0.3">
      <c r="H105" s="64"/>
    </row>
    <row r="106" spans="8:8" x14ac:dyDescent="0.3">
      <c r="H106" s="64"/>
    </row>
    <row r="107" spans="8:8" x14ac:dyDescent="0.3">
      <c r="H107" s="64"/>
    </row>
    <row r="108" spans="8:8" x14ac:dyDescent="0.3">
      <c r="H108" s="64"/>
    </row>
    <row r="109" spans="8:8" x14ac:dyDescent="0.3">
      <c r="H109" s="64"/>
    </row>
    <row r="110" spans="8:8" x14ac:dyDescent="0.3">
      <c r="H110" s="64"/>
    </row>
    <row r="111" spans="8:8" x14ac:dyDescent="0.3">
      <c r="H111" s="64"/>
    </row>
    <row r="112" spans="8:8" x14ac:dyDescent="0.3">
      <c r="H112" s="64"/>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Disclaimer</vt:lpstr>
      <vt:lpstr>Introduction</vt:lpstr>
      <vt:lpstr>FAQ</vt:lpstr>
      <vt:lpstr>Completion Instructions</vt:lpstr>
      <vt:lpstr>C. HTT Harmonised Glossary</vt:lpstr>
      <vt:lpstr>A. HTT General</vt:lpstr>
      <vt:lpstr>B1. HTT Mortgage Assets</vt:lpstr>
      <vt:lpstr>D. Insert Nat Trans Templ</vt:lpstr>
      <vt:lpstr>E. Optional ECB-ECAIs data</vt:lpstr>
      <vt:lpstr>Disclaimer!general_tc</vt:lpstr>
      <vt:lpstr>'A. HTT General'!Print_Area</vt:lpstr>
      <vt:lpstr>'B1. HTT Mortgage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Sandra Maria de Almeida Santos</cp:lastModifiedBy>
  <cp:lastPrinted>2016-05-20T08:25:54Z</cp:lastPrinted>
  <dcterms:created xsi:type="dcterms:W3CDTF">2016-04-21T08:07:20Z</dcterms:created>
  <dcterms:modified xsi:type="dcterms:W3CDTF">2023-07-12T13:38:53Z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41c091-3cbc-4dba-8b59-ce62f19500db_Enabled">
    <vt:lpwstr>true</vt:lpwstr>
  </property>
  <property fmtid="{D5CDD505-2E9C-101B-9397-08002B2CF9AE}" pid="3" name="MSIP_Label_3c41c091-3cbc-4dba-8b59-ce62f19500db_SetDate">
    <vt:lpwstr>2023-04-13T14:58:42Z</vt:lpwstr>
  </property>
  <property fmtid="{D5CDD505-2E9C-101B-9397-08002B2CF9AE}" pid="4" name="MSIP_Label_3c41c091-3cbc-4dba-8b59-ce62f19500db_Method">
    <vt:lpwstr>Privileged</vt:lpwstr>
  </property>
  <property fmtid="{D5CDD505-2E9C-101B-9397-08002B2CF9AE}" pid="5" name="MSIP_Label_3c41c091-3cbc-4dba-8b59-ce62f19500db_Name">
    <vt:lpwstr>Confidential_0_1</vt:lpwstr>
  </property>
  <property fmtid="{D5CDD505-2E9C-101B-9397-08002B2CF9AE}" pid="6" name="MSIP_Label_3c41c091-3cbc-4dba-8b59-ce62f19500db_SiteId">
    <vt:lpwstr>35595a02-4d6d-44ac-99e1-f9ab4cd872db</vt:lpwstr>
  </property>
  <property fmtid="{D5CDD505-2E9C-101B-9397-08002B2CF9AE}" pid="7" name="MSIP_Label_3c41c091-3cbc-4dba-8b59-ce62f19500db_ActionId">
    <vt:lpwstr>9804686e-4239-48dd-bbfc-35b825bbe618</vt:lpwstr>
  </property>
  <property fmtid="{D5CDD505-2E9C-101B-9397-08002B2CF9AE}" pid="8" name="MSIP_Label_3c41c091-3cbc-4dba-8b59-ce62f19500db_ContentBits">
    <vt:lpwstr>1</vt:lpwstr>
  </property>
</Properties>
</file>