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A2F87E59-81EF-4A15-851D-AC26855A8AC9}" xr6:coauthVersionLast="47" xr6:coauthVersionMax="47" xr10:uidLastSave="{00000000-0000-0000-0000-000000000000}"/>
  <bookViews>
    <workbookView xWindow="28680" yWindow="-120" windowWidth="24240" windowHeight="13020" xr2:uid="{00000000-000D-0000-FFFF-FFFF00000000}"/>
  </bookViews>
  <sheets>
    <sheet name="Quarterly Report" sheetId="1" r:id="rId1"/>
    <sheet name="Notes" sheetId="2" r:id="rId2"/>
  </sheets>
  <definedNames>
    <definedName name="_AMO_SingleObject_582820573__A1" localSheetId="0" hidden="1">#REF!</definedName>
    <definedName name="_AMO_SingleObject_582820573__A1" hidden="1">#REF!</definedName>
    <definedName name="_AMO_XmlVersion" hidden="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'Quarterly Report'!$B$1:$J$228</definedName>
    <definedName name="_xlnm.Print_Titles" localSheetId="0">'Quarterly Report'!$1:$2</definedName>
    <definedName name="STP_Eventos_Tipo_Taxa_Estado_Contrato_SMEs">#REF!</definedName>
    <definedName name="Z_57D57BB5_E530_4E41_BAC7_55104D795C9D_.wvu.Cols" localSheetId="0" hidden="1">'Quarterly Report'!#REF!</definedName>
    <definedName name="Z_57D57BB5_E530_4E41_BAC7_55104D795C9D_.wvu.Rows" localSheetId="0" hidden="1">'Quarterly Report'!$10:$10</definedName>
    <definedName name="Z_7564BE61_83A0_4160_B314_8D30041CA1E2_.wvu.Cols" localSheetId="0" hidden="1">'Quarterly Report'!#REF!</definedName>
    <definedName name="Z_7564BE61_83A0_4160_B314_8D30041CA1E2_.wvu.Rows" localSheetId="0" hidden="1">'Quarterly Report'!$10:$10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1" l="1"/>
  <c r="H41" i="1" l="1"/>
  <c r="H89" i="1" l="1"/>
  <c r="J68" i="1"/>
  <c r="J196" i="1"/>
  <c r="J194" i="1" s="1"/>
  <c r="J193" i="1" s="1"/>
  <c r="H145" i="1"/>
  <c r="J109" i="1"/>
  <c r="H100" i="1"/>
  <c r="J132" i="1"/>
  <c r="H122" i="1"/>
  <c r="I85" i="1"/>
  <c r="J85" i="1" s="1"/>
  <c r="H143" i="1"/>
  <c r="H148" i="1"/>
  <c r="H120" i="1"/>
  <c r="H144" i="1"/>
  <c r="J114" i="1"/>
  <c r="J121" i="1"/>
  <c r="H134" i="1"/>
  <c r="H107" i="1"/>
  <c r="H101" i="1"/>
  <c r="H127" i="1"/>
  <c r="H119" i="1"/>
  <c r="J127" i="1"/>
  <c r="J119" i="1"/>
  <c r="H132" i="1"/>
  <c r="H88" i="1"/>
  <c r="H118" i="1"/>
  <c r="H131" i="1"/>
  <c r="H152" i="1"/>
  <c r="J152" i="1"/>
  <c r="H105" i="1"/>
  <c r="H125" i="1"/>
  <c r="H117" i="1"/>
  <c r="J130" i="1"/>
  <c r="H151" i="1"/>
  <c r="J116" i="1"/>
  <c r="J86" i="1"/>
  <c r="H111" i="1"/>
  <c r="H103" i="1"/>
  <c r="J89" i="1"/>
  <c r="H112" i="1"/>
  <c r="H126" i="1"/>
  <c r="J128" i="1"/>
  <c r="J120" i="1"/>
  <c r="H133" i="1"/>
  <c r="J131" i="1"/>
  <c r="H110" i="1"/>
  <c r="H102" i="1"/>
  <c r="H124" i="1"/>
  <c r="H116" i="1"/>
  <c r="J118" i="1"/>
  <c r="J154" i="1"/>
  <c r="H109" i="1"/>
  <c r="J110" i="1"/>
  <c r="H123" i="1"/>
  <c r="H115" i="1"/>
  <c r="J117" i="1"/>
  <c r="H114" i="1"/>
  <c r="H121" i="1"/>
  <c r="J123" i="1"/>
  <c r="J115" i="1"/>
  <c r="J134" i="1"/>
  <c r="H150" i="1"/>
  <c r="H106" i="1"/>
  <c r="J107" i="1"/>
  <c r="H128" i="1"/>
  <c r="J122" i="1"/>
  <c r="H130" i="1"/>
  <c r="J133" i="1"/>
  <c r="H149" i="1"/>
  <c r="J126" i="1"/>
  <c r="J151" i="1"/>
  <c r="J100" i="1"/>
  <c r="J125" i="1"/>
  <c r="J145" i="1"/>
  <c r="J150" i="1"/>
  <c r="J108" i="1"/>
  <c r="J144" i="1"/>
  <c r="J148" i="1"/>
  <c r="J106" i="1"/>
  <c r="J143" i="1"/>
  <c r="H154" i="1"/>
  <c r="H108" i="1"/>
  <c r="J105" i="1"/>
  <c r="H153" i="1"/>
  <c r="J153" i="1"/>
  <c r="J103" i="1"/>
  <c r="J124" i="1"/>
  <c r="J102" i="1"/>
  <c r="J111" i="1"/>
  <c r="J149" i="1"/>
  <c r="H86" i="1"/>
  <c r="J101" i="1"/>
  <c r="J88" i="1"/>
  <c r="H104" i="1"/>
  <c r="I67" i="1"/>
  <c r="J112" i="1"/>
  <c r="J104" i="1"/>
  <c r="G85" i="1"/>
  <c r="H85" i="1" s="1"/>
  <c r="J69" i="1" l="1"/>
  <c r="H14" i="1" l="1"/>
  <c r="I37" i="1" l="1"/>
  <c r="J41" i="1" s="1"/>
  <c r="J43" i="1" s="1"/>
  <c r="H31" i="1"/>
  <c r="H32" i="1"/>
  <c r="H21" i="1"/>
  <c r="H33" i="1"/>
  <c r="H27" i="1"/>
  <c r="H28" i="1"/>
  <c r="H22" i="1"/>
  <c r="H20" i="1"/>
  <c r="H26" i="1"/>
  <c r="H30" i="1"/>
  <c r="H23" i="1"/>
  <c r="H18" i="1"/>
  <c r="H25" i="1"/>
  <c r="H29" i="1"/>
  <c r="H24" i="1"/>
  <c r="H17" i="1"/>
  <c r="H16" i="1"/>
  <c r="H15" i="1"/>
  <c r="H11" i="1" l="1"/>
  <c r="J83" i="1"/>
  <c r="J82" i="1"/>
  <c r="H83" i="1"/>
  <c r="H82" i="1"/>
  <c r="J73" i="1" l="1"/>
  <c r="J71" i="1"/>
  <c r="H91" i="1" l="1"/>
  <c r="J91" i="1" l="1"/>
  <c r="J188" i="1"/>
  <c r="I188" i="1"/>
  <c r="H188" i="1"/>
  <c r="G188" i="1"/>
  <c r="F188" i="1"/>
  <c r="E188" i="1"/>
  <c r="D188" i="1" l="1"/>
  <c r="H140" i="1"/>
  <c r="H137" i="1"/>
  <c r="J92" i="1" l="1"/>
  <c r="J93" i="1"/>
  <c r="J94" i="1"/>
  <c r="J95" i="1"/>
  <c r="J96" i="1"/>
  <c r="H96" i="1"/>
  <c r="H92" i="1"/>
  <c r="H93" i="1"/>
  <c r="H94" i="1"/>
  <c r="H95" i="1"/>
  <c r="J137" i="1" l="1"/>
  <c r="J139" i="1"/>
  <c r="J138" i="1"/>
  <c r="J140" i="1"/>
  <c r="H138" i="1"/>
  <c r="H139" i="1"/>
</calcChain>
</file>

<file path=xl/sharedStrings.xml><?xml version="1.0" encoding="utf-8"?>
<sst xmlns="http://schemas.openxmlformats.org/spreadsheetml/2006/main" count="328" uniqueCount="235">
  <si>
    <t>Report Reference Date:</t>
  </si>
  <si>
    <t>Report Frequency:</t>
  </si>
  <si>
    <t>Quarterly</t>
  </si>
  <si>
    <t>1. Credit Ratings¹</t>
  </si>
  <si>
    <t>Long Term</t>
  </si>
  <si>
    <t>Short Term</t>
  </si>
  <si>
    <t>Moody's</t>
  </si>
  <si>
    <t>S&amp;P</t>
  </si>
  <si>
    <t>Fitch</t>
  </si>
  <si>
    <t>DBRS</t>
  </si>
  <si>
    <t>n/a</t>
  </si>
  <si>
    <t>Banco Santander Totta, SA</t>
  </si>
  <si>
    <t>Portugal</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</si>
  <si>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</si>
  <si>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</si>
  <si>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</si>
  <si>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</si>
  <si>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</si>
  <si>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</si>
  <si>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</si>
  <si>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</si>
  <si>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</si>
  <si>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</si>
  <si>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 xml:space="preserve">  Private Placements Covered Bonds Issues</t>
  </si>
  <si>
    <t>Yes</t>
  </si>
  <si>
    <t>3. Asset Cover Test</t>
  </si>
  <si>
    <t>Mortgage Credit Pool</t>
  </si>
  <si>
    <r>
      <t>Other Assets (Deposits and Securities at market value)</t>
    </r>
    <r>
      <rPr>
        <b/>
        <vertAlign val="superscript"/>
        <sz val="9"/>
        <rFont val="Santander Text"/>
        <family val="2"/>
      </rPr>
      <t>2</t>
    </r>
  </si>
  <si>
    <t>Cash and Deposits</t>
  </si>
  <si>
    <t>RMBS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</si>
  <si>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</si>
  <si>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</si>
  <si>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</si>
  <si>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</si>
  <si>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</si>
  <si>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</si>
  <si>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</si>
  <si>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</si>
  <si>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</si>
  <si>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</si>
  <si>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</si>
  <si>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</si>
  <si>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</si>
  <si>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</si>
  <si>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</si>
  <si>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</si>
  <si>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</si>
  <si>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</si>
  <si>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</si>
  <si>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</si>
  <si>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</si>
  <si>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</si>
  <si>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</si>
  <si>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</si>
  <si>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Number of Loans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</si>
  <si>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</si>
  <si>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</si>
  <si>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</si>
  <si>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</si>
  <si>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</si>
  <si>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</si>
  <si>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</si>
  <si>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</si>
  <si>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</si>
  <si>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</si>
  <si>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</si>
  <si>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</si>
  <si>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</si>
  <si>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</si>
  <si>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</si>
  <si>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</si>
  <si>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</si>
  <si>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 Total Loans</t>
  </si>
  <si>
    <t>Amount of Loans</t>
  </si>
  <si>
    <t>% Total Amount</t>
  </si>
  <si>
    <r>
      <t>Insured Property</t>
    </r>
    <r>
      <rPr>
        <b/>
        <vertAlign val="superscript"/>
        <sz val="9"/>
        <rFont val="Santander Text"/>
        <family val="2"/>
      </rPr>
      <t>6</t>
    </r>
  </si>
  <si>
    <t>Interest Rate Type</t>
  </si>
  <si>
    <t>Fixed</t>
  </si>
  <si>
    <t>Floating</t>
  </si>
  <si>
    <t>Repayment Type</t>
  </si>
  <si>
    <t>Annuity / French</t>
  </si>
  <si>
    <t>Linear</t>
  </si>
  <si>
    <t>Increasing instalments</t>
  </si>
  <si>
    <t>Bullet</t>
  </si>
  <si>
    <t>Interest-only</t>
  </si>
  <si>
    <t>Other</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</si>
  <si>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</si>
  <si>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</si>
  <si>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</si>
  <si>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</si>
  <si>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</si>
  <si>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</si>
  <si>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</si>
  <si>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</si>
  <si>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</si>
  <si>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</si>
  <si>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</si>
  <si>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</si>
  <si>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</si>
  <si>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</si>
  <si>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</si>
  <si>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</si>
  <si>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</si>
  <si>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</si>
  <si>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</si>
  <si>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</si>
  <si>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</si>
  <si>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</si>
  <si>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</si>
  <si>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</si>
  <si>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</si>
  <si>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</si>
  <si>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</si>
  <si>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</si>
  <si>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</si>
  <si>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</si>
  <si>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</si>
  <si>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</si>
  <si>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</si>
  <si>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</si>
  <si>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</si>
  <si>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</si>
  <si>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</si>
  <si>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</si>
  <si>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</si>
  <si>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</si>
  <si>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</si>
  <si>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</si>
  <si>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</si>
  <si>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Residential</t>
  </si>
  <si>
    <t>Flat</t>
  </si>
  <si>
    <t>House</t>
  </si>
  <si>
    <t>Commercial</t>
  </si>
  <si>
    <t>Geographical Distribution</t>
  </si>
  <si>
    <t>North</t>
  </si>
  <si>
    <t>Center</t>
  </si>
  <si>
    <t xml:space="preserve">Lisbon </t>
  </si>
  <si>
    <t>Alentejo</t>
  </si>
  <si>
    <t>Algarve</t>
  </si>
  <si>
    <t>Madeira</t>
  </si>
  <si>
    <t>Azores</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</si>
  <si>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</si>
  <si>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</si>
  <si>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</si>
  <si>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</si>
  <si>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</si>
  <si>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</si>
  <si>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</si>
  <si>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</si>
  <si>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</si>
  <si>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</si>
  <si>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</si>
  <si>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</si>
  <si>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</si>
  <si>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</si>
  <si>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</si>
  <si>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</si>
  <si>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</si>
  <si>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</si>
  <si>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</si>
  <si>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</si>
  <si>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</si>
  <si>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</si>
  <si>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</si>
  <si>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</si>
  <si>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</si>
  <si>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</si>
  <si>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</si>
  <si>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</si>
  <si>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</si>
  <si>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 xml:space="preserve">Corporate Finance Division - Long Term Funding                                     </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</si>
  <si>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</si>
  <si>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</si>
  <si>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</si>
  <si>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</si>
  <si>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</si>
  <si>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</si>
  <si>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</si>
  <si>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</si>
  <si>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</si>
  <si>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</si>
  <si>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</si>
  <si>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</si>
  <si>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r>
      <rPr>
        <b/>
        <vertAlign val="superscript"/>
        <sz val="9"/>
        <rFont val="Santander Text"/>
        <family val="2"/>
      </rPr>
      <t>6</t>
    </r>
    <r>
      <rPr>
        <b/>
        <sz val="9"/>
        <rFont val="Santander Text"/>
        <family val="2"/>
      </rPr>
      <t xml:space="preserve"> Insured Property</t>
    </r>
  </si>
  <si>
    <r>
      <rPr>
        <b/>
        <vertAlign val="superscript"/>
        <sz val="9"/>
        <rFont val="Santander Text"/>
        <family val="2"/>
      </rPr>
      <t>7</t>
    </r>
    <r>
      <rPr>
        <b/>
        <sz val="9"/>
        <rFont val="Santander Text"/>
        <family val="2"/>
      </rPr>
      <t xml:space="preserve"> Delinquencies</t>
    </r>
  </si>
  <si>
    <t>Overcollateralisation</t>
  </si>
  <si>
    <t>Insured mortgages</t>
  </si>
  <si>
    <t>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</si>
  <si>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</si>
  <si>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Soft Bullet Date (Extended Maturity)</t>
  </si>
  <si>
    <t>Other Assets</t>
  </si>
  <si>
    <t>Loan-to-Value</t>
  </si>
  <si>
    <t>mercadosfinanceiros@santander.pt</t>
  </si>
  <si>
    <t>Other securities</t>
  </si>
  <si>
    <t>https://www.santander.pt/institucional/investor-relations/santander-totta-sa/emissao-de-divida</t>
  </si>
  <si>
    <t>Covered Bond 23(PTBSRJOM0023)</t>
  </si>
  <si>
    <t>8. Derivative Financial Instruments</t>
  </si>
  <si>
    <t>9. Contacts</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</si>
  <si>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</si>
  <si>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</si>
  <si>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</si>
  <si>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</si>
  <si>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Covered Bond 28(PTBSPAOM0008 )</t>
  </si>
  <si>
    <t>Covered Bond 20(PTBSRKOM0020)</t>
  </si>
  <si>
    <t>Covered Bond 21(PTBSRHOE0025)</t>
  </si>
  <si>
    <t>Covered Bond 24(PTBSRGOM0034)</t>
  </si>
  <si>
    <t>Covered Bond 26(PTBSRNOM0019)</t>
  </si>
  <si>
    <t>Covered Bond 27(PTBSRCOM0038)</t>
  </si>
  <si>
    <t>Covered Bond 29(PTBSPBOM0023)</t>
  </si>
  <si>
    <t>Covered Bond 30(PTBSPCOM0006)</t>
  </si>
  <si>
    <t>Covered Bond 31(PTBSPDOM0005)</t>
  </si>
  <si>
    <t>Covered Bond 32(PTBSPFOM0003)</t>
  </si>
  <si>
    <t>Covered Bond 33(PTBSRQOM0024)</t>
  </si>
  <si>
    <t>Covered Bond 35(PTBSPHOM0027)</t>
  </si>
  <si>
    <t>Covered Bond 34(PTBSPGOM0028)</t>
  </si>
  <si>
    <t>Covered Bond 36(PTBSRROM0015)</t>
  </si>
  <si>
    <t>Covered Bond 37(PTBSPEOM0020)</t>
  </si>
  <si>
    <t>Covered Bond 38(PTBSPJOM0009)</t>
  </si>
  <si>
    <t>Covered Bond 39(PTBSRSOM0006)</t>
  </si>
  <si>
    <t>Covered Bond 40(PTBSRTOM0013)</t>
  </si>
  <si>
    <t>Euro 15,000,000,000  Covered Bonds Programme</t>
  </si>
  <si>
    <t>Aaa</t>
  </si>
  <si>
    <t>AAA</t>
  </si>
  <si>
    <t>AA+</t>
  </si>
  <si>
    <t>Baa1</t>
  </si>
  <si>
    <t>A</t>
  </si>
  <si>
    <t>P-1</t>
  </si>
  <si>
    <t>A-1</t>
  </si>
  <si>
    <t>F1</t>
  </si>
  <si>
    <t>R-1 (low)</t>
  </si>
  <si>
    <t>A3</t>
  </si>
  <si>
    <t>A-</t>
  </si>
  <si>
    <t>A (high)</t>
  </si>
  <si>
    <t>P2</t>
  </si>
  <si>
    <t>R-1(middle)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</si>
</sst>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dd\-mm\-yyyy;@"/>
    <numFmt numFmtId="166" formatCode="yyyy/mm/dd"/>
  </numFmts>
  <fonts count="44" x14ac:knownFonts="1">
    <font>
      <sz val="11"/>
      <color theme="1"/>
      <name val="Calibri"/>
      <family val="2"/>
      <scheme val="minor"/>
    </font>
    <font>
      <sz val="11"/>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sz val="10"/>
      <name val="Arial"/>
      <family val="2"/>
    </font>
    <font>
      <sz val="9"/>
      <color theme="3"/>
      <name val="Santander Text"/>
      <family val="2"/>
    </font>
    <font>
      <b/>
      <sz val="9"/>
      <color theme="3"/>
      <name val="Santander Text"/>
      <family val="2"/>
    </font>
    <font>
      <sz val="10"/>
      <color indexed="8"/>
      <name val="Arial"/>
      <family val="2"/>
    </font>
    <font>
      <b/>
      <vertAlign val="superscript"/>
      <sz val="9"/>
      <color theme="3"/>
      <name val="Santander Text"/>
      <family val="2"/>
    </font>
    <font>
      <u/>
      <sz val="9.9"/>
      <color theme="10"/>
      <name val="Calibri"/>
      <family val="2"/>
    </font>
    <font>
      <sz val="9"/>
      <color theme="10"/>
      <name val="Santander Text"/>
      <family val="2"/>
    </font>
    <font>
      <u/>
      <sz val="11"/>
      <color theme="10"/>
      <name val="Calibri"/>
      <family val="2"/>
      <scheme val="minor"/>
    </font>
    <font>
      <sz val="11"/>
      <color indexed="8"/>
      <name val="Calibri"/>
      <family val="2"/>
    </font>
    <font>
      <sz val="11"/>
      <color indexed="9"/>
      <name val="Calibri"/>
      <family val="2"/>
    </font>
    <font>
      <b/>
      <sz val="15"/>
      <color indexed="56"/>
      <name val="Calibri"/>
      <family val="2"/>
    </font>
    <font>
      <b/>
      <sz val="13"/>
      <color indexed="56"/>
      <name val="Calibri"/>
      <family val="2"/>
    </font>
    <font>
      <b/>
      <sz val="11"/>
      <color indexed="56"/>
      <name val="Calibri"/>
      <family val="2"/>
    </font>
    <font>
      <b/>
      <sz val="11"/>
      <color indexed="52"/>
      <name val="Calibri"/>
      <family val="2"/>
    </font>
    <font>
      <sz val="11"/>
      <color indexed="52"/>
      <name val="Calibri"/>
      <family val="2"/>
    </font>
    <font>
      <sz val="11"/>
      <color indexed="17"/>
      <name val="Calibri"/>
      <family val="2"/>
    </font>
    <font>
      <sz val="11"/>
      <color indexed="62"/>
      <name val="Calibri"/>
      <family val="2"/>
    </font>
    <font>
      <sz val="11"/>
      <color indexed="20"/>
      <name val="Calibri"/>
      <family val="2"/>
    </font>
    <font>
      <sz val="11"/>
      <color indexed="60"/>
      <name val="Calibri"/>
      <family val="2"/>
    </font>
    <font>
      <sz val="10"/>
      <color indexed="64"/>
      <name val="Arial"/>
      <family val="2"/>
    </font>
    <font>
      <sz val="8"/>
      <name val="Arial"/>
      <family val="2"/>
    </font>
    <font>
      <sz val="10"/>
      <name val="MS Sans Serif"/>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1"/>
      <color indexed="9"/>
      <name val="Calibri"/>
      <family val="2"/>
    </font>
    <font>
      <b/>
      <sz val="9"/>
      <color theme="1"/>
      <name val="Santander Text"/>
      <family val="2"/>
    </font>
    <font>
      <b/>
      <sz val="9"/>
      <name val="Tahoma"/>
      <family val="2"/>
    </font>
    <font>
      <sz val="9"/>
      <name val="Tahoma"/>
      <family val="2"/>
    </font>
    <font>
      <sz val="8"/>
      <name val="Calibri"/>
      <family val="2"/>
      <scheme val="minor"/>
    </font>
    <font>
      <b/>
      <u/>
      <sz val="9"/>
      <name val="Santander Headline"/>
      <family val="2"/>
    </font>
    <font>
      <sz val="9"/>
      <name val="Santander Headline"/>
      <family val="2"/>
    </font>
    <font>
      <sz val="11"/>
      <color theme="1"/>
      <name val="Santander Headline"/>
      <family val="2"/>
    </font>
    <font>
      <b/>
      <sz val="9"/>
      <name val="Santander Headline"/>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s>
  <borders count="22">
    <border>
      <left/>
      <right/>
      <top/>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9" fontId="1" fillId="0" borderId="0" applyFont="0" applyFill="0" applyBorder="0" applyAlignment="0" applyProtection="0"/>
    <xf numFmtId="9" fontId="9" fillId="0" borderId="0" applyFont="0" applyFill="0" applyBorder="0" applyAlignment="0" applyProtection="0"/>
    <xf numFmtId="0" fontId="9" fillId="0" borderId="0">
      <alignment horizontal="left" wrapText="1"/>
    </xf>
    <xf numFmtId="0" fontId="9" fillId="0" borderId="0">
      <alignment horizontal="left" wrapText="1"/>
    </xf>
    <xf numFmtId="0" fontId="14"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9" fillId="0" borderId="0">
      <alignment horizontal="left" wrapText="1"/>
    </xf>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0" borderId="14"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0" applyNumberFormat="0" applyFill="0" applyBorder="0" applyAlignment="0" applyProtection="0"/>
    <xf numFmtId="0" fontId="22" fillId="20" borderId="17" applyNumberFormat="0" applyAlignment="0" applyProtection="0"/>
    <xf numFmtId="0" fontId="23" fillId="0" borderId="18" applyNumberFormat="0" applyFill="0" applyAlignment="0" applyProtection="0"/>
    <xf numFmtId="164" fontId="9" fillId="0" borderId="0" applyFont="0" applyFill="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24" fillId="8" borderId="0" applyNumberFormat="0" applyBorder="0" applyAlignment="0" applyProtection="0"/>
    <xf numFmtId="0" fontId="25" fillId="11" borderId="17" applyNumberFormat="0" applyAlignment="0" applyProtection="0"/>
    <xf numFmtId="44" fontId="9" fillId="0" borderId="0" applyFont="0" applyFill="0" applyBorder="0" applyAlignment="0" applyProtection="0"/>
    <xf numFmtId="0" fontId="9" fillId="0" borderId="0"/>
    <xf numFmtId="0" fontId="26" fillId="7" borderId="0" applyNumberFormat="0" applyBorder="0" applyAlignment="0" applyProtection="0"/>
    <xf numFmtId="0" fontId="27" fillId="25" borderId="0" applyNumberFormat="0" applyBorder="0" applyAlignment="0" applyProtection="0"/>
    <xf numFmtId="0" fontId="9" fillId="0" borderId="0">
      <alignment horizontal="left" wrapText="1"/>
    </xf>
    <xf numFmtId="0" fontId="9" fillId="0" borderId="0"/>
    <xf numFmtId="0" fontId="28" fillId="0" borderId="0"/>
    <xf numFmtId="0" fontId="9" fillId="0" borderId="0"/>
    <xf numFmtId="0" fontId="9" fillId="0" borderId="0"/>
    <xf numFmtId="0" fontId="29" fillId="0" borderId="0"/>
    <xf numFmtId="0" fontId="30" fillId="26" borderId="19" applyNumberFormat="0" applyFont="0" applyAlignment="0" applyProtection="0"/>
    <xf numFmtId="0" fontId="31" fillId="20" borderId="20" applyNumberFormat="0" applyAlignment="0" applyProtection="0"/>
    <xf numFmtId="0" fontId="9" fillId="0" borderId="0">
      <alignment horizontal="left" wrapText="1"/>
    </xf>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2" fillId="0" borderId="0" applyNumberFormat="0" applyAlignment="0" applyProtection="0"/>
    <xf numFmtId="0" fontId="35" fillId="27" borderId="21" applyNumberFormat="0" applyAlignment="0" applyProtection="0"/>
    <xf numFmtId="164" fontId="1" fillId="0" borderId="0" applyFont="0" applyFill="0" applyBorder="0" applyAlignment="0" applyProtection="0"/>
  </cellStyleXfs>
  <cellXfs count="188">
    <xf numFmtId="0" fontId="0" fillId="0" borderId="0" xfId="0"/>
    <xf numFmtId="0" fontId="2" fillId="2" borderId="0" xfId="0" applyFont="1" applyFill="1"/>
    <xf numFmtId="0" fontId="3" fillId="2" borderId="0" xfId="0" applyFont="1" applyFill="1" applyAlignment="1">
      <alignment horizontal="right" vertical="center"/>
    </xf>
    <xf numFmtId="4" fontId="2" fillId="3" borderId="0" xfId="0" applyNumberFormat="1" applyFont="1" applyFill="1"/>
    <xf numFmtId="0" fontId="2" fillId="0" borderId="0" xfId="0" applyFont="1"/>
    <xf numFmtId="0" fontId="2" fillId="2" borderId="1" xfId="0" applyFont="1" applyFill="1" applyBorder="1"/>
    <xf numFmtId="0" fontId="3" fillId="2" borderId="1" xfId="0" applyFont="1" applyFill="1" applyBorder="1" applyAlignment="1">
      <alignment horizontal="right" vertical="center"/>
    </xf>
    <xf numFmtId="0" fontId="3" fillId="0" borderId="1" xfId="0" applyFont="1" applyBorder="1" applyAlignment="1">
      <alignment horizontal="center" vertical="center"/>
    </xf>
    <xf numFmtId="0" fontId="5" fillId="4" borderId="2" xfId="0" applyFont="1" applyFill="1" applyBorder="1" applyAlignment="1">
      <alignment vertical="center"/>
    </xf>
    <xf numFmtId="0" fontId="5" fillId="2" borderId="5" xfId="0" applyFont="1" applyFill="1" applyBorder="1" applyAlignment="1">
      <alignment vertical="center"/>
    </xf>
    <xf numFmtId="0" fontId="4" fillId="2" borderId="0" xfId="0" applyFont="1" applyFill="1" applyAlignment="1">
      <alignment horizontal="center" vertical="center"/>
    </xf>
    <xf numFmtId="0" fontId="3" fillId="2" borderId="0" xfId="0" applyFont="1" applyFill="1" applyAlignment="1">
      <alignment vertical="center"/>
    </xf>
    <xf numFmtId="0" fontId="2" fillId="3" borderId="0" xfId="0" applyFont="1" applyFill="1"/>
    <xf numFmtId="0" fontId="3" fillId="2" borderId="6" xfId="0" applyFont="1" applyFill="1" applyBorder="1" applyAlignment="1">
      <alignment vertical="center"/>
    </xf>
    <xf numFmtId="0" fontId="6" fillId="3" borderId="0" xfId="0" applyFont="1" applyFill="1" applyAlignment="1">
      <alignment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1"/>
    </xf>
    <xf numFmtId="2" fontId="3" fillId="0" borderId="0" xfId="0" applyNumberFormat="1" applyFont="1" applyAlignment="1">
      <alignment horizontal="right" vertical="center"/>
    </xf>
    <xf numFmtId="0" fontId="5" fillId="4" borderId="3" xfId="0" applyFont="1" applyFill="1" applyBorder="1" applyAlignment="1">
      <alignment vertical="center"/>
    </xf>
    <xf numFmtId="9" fontId="2" fillId="0" borderId="0" xfId="1" applyFont="1" applyFill="1" applyBorder="1" applyAlignment="1"/>
    <xf numFmtId="10" fontId="3" fillId="0" borderId="0" xfId="2" applyNumberFormat="1" applyFont="1" applyFill="1" applyBorder="1" applyAlignment="1">
      <alignment horizontal="right" vertical="center"/>
    </xf>
    <xf numFmtId="0" fontId="4" fillId="0" borderId="6" xfId="0" applyFont="1" applyBorder="1" applyAlignment="1">
      <alignment horizontal="left" vertical="center"/>
    </xf>
    <xf numFmtId="10" fontId="4" fillId="0" borderId="6" xfId="2" applyNumberFormat="1" applyFont="1" applyFill="1" applyBorder="1" applyAlignment="1">
      <alignment horizontal="right" vertical="center"/>
    </xf>
    <xf numFmtId="0" fontId="4" fillId="3" borderId="6" xfId="0" applyFont="1" applyFill="1" applyBorder="1" applyAlignment="1">
      <alignment horizontal="left" vertical="center"/>
    </xf>
    <xf numFmtId="0" fontId="3" fillId="3" borderId="0" xfId="0" applyFont="1" applyFill="1"/>
    <xf numFmtId="0" fontId="6" fillId="0" borderId="9" xfId="0" applyFont="1" applyBorder="1" applyAlignment="1">
      <alignment vertical="center"/>
    </xf>
    <xf numFmtId="0" fontId="2" fillId="3" borderId="9" xfId="0" applyFont="1" applyFill="1" applyBorder="1"/>
    <xf numFmtId="0" fontId="5" fillId="4" borderId="1" xfId="0" applyFont="1" applyFill="1" applyBorder="1" applyAlignment="1">
      <alignment vertical="center"/>
    </xf>
    <xf numFmtId="4" fontId="3" fillId="0" borderId="0" xfId="2" applyNumberFormat="1" applyFont="1" applyFill="1" applyBorder="1" applyAlignment="1">
      <alignment horizontal="right" vertical="center"/>
    </xf>
    <xf numFmtId="4" fontId="2" fillId="0" borderId="0" xfId="0" applyNumberFormat="1" applyFont="1"/>
    <xf numFmtId="10" fontId="3" fillId="0" borderId="0" xfId="2" applyNumberFormat="1" applyFont="1" applyFill="1" applyAlignment="1">
      <alignment horizontal="right" vertical="center"/>
    </xf>
    <xf numFmtId="4" fontId="3" fillId="0" borderId="0" xfId="3" applyNumberFormat="1" applyFont="1" applyAlignment="1">
      <alignment horizontal="right" vertical="center"/>
    </xf>
    <xf numFmtId="3" fontId="10" fillId="0" borderId="6" xfId="0" applyNumberFormat="1" applyFont="1" applyBorder="1" applyAlignment="1">
      <alignment horizontal="right" vertical="center"/>
    </xf>
    <xf numFmtId="0" fontId="2" fillId="0" borderId="6" xfId="0" applyFont="1" applyBorder="1"/>
    <xf numFmtId="4" fontId="3" fillId="0" borderId="6" xfId="0" applyNumberFormat="1" applyFont="1" applyBorder="1" applyAlignment="1">
      <alignment horizontal="right" vertical="center"/>
    </xf>
    <xf numFmtId="2" fontId="3" fillId="0" borderId="0" xfId="3" applyNumberFormat="1" applyFont="1" applyAlignment="1">
      <alignment horizontal="right" vertical="center"/>
    </xf>
    <xf numFmtId="2" fontId="10" fillId="0" borderId="0" xfId="0" applyNumberFormat="1" applyFont="1" applyAlignment="1">
      <alignment horizontal="right" vertical="center"/>
    </xf>
    <xf numFmtId="4" fontId="11" fillId="0" borderId="6" xfId="0" applyNumberFormat="1" applyFont="1" applyBorder="1" applyAlignment="1">
      <alignment horizontal="right" vertical="center"/>
    </xf>
    <xf numFmtId="0" fontId="2" fillId="3" borderId="6" xfId="0" applyFont="1" applyFill="1" applyBorder="1"/>
    <xf numFmtId="0" fontId="4" fillId="0" borderId="6" xfId="0" applyFont="1" applyBorder="1" applyAlignment="1">
      <alignment horizontal="right" vertical="center"/>
    </xf>
    <xf numFmtId="0" fontId="4" fillId="3" borderId="5" xfId="0" applyFont="1" applyFill="1" applyBorder="1" applyAlignment="1">
      <alignment vertical="center"/>
    </xf>
    <xf numFmtId="0" fontId="2" fillId="3" borderId="5" xfId="0" applyFont="1" applyFill="1" applyBorder="1"/>
    <xf numFmtId="0" fontId="3" fillId="3" borderId="5" xfId="0" applyFont="1" applyFill="1" applyBorder="1" applyAlignment="1">
      <alignment horizontal="center" vertical="center"/>
    </xf>
    <xf numFmtId="0" fontId="3" fillId="0" borderId="0" xfId="0" applyFont="1" applyAlignment="1">
      <alignment vertical="center"/>
    </xf>
    <xf numFmtId="0" fontId="3" fillId="2" borderId="0" xfId="0" applyFont="1" applyFill="1"/>
    <xf numFmtId="0" fontId="3" fillId="2" borderId="6" xfId="0" applyFont="1" applyFill="1" applyBorder="1" applyAlignment="1">
      <alignment horizontal="center" vertical="center"/>
    </xf>
    <xf numFmtId="0" fontId="4" fillId="0" borderId="10" xfId="0" applyFont="1" applyBorder="1" applyAlignment="1">
      <alignment vertical="center"/>
    </xf>
    <xf numFmtId="0" fontId="4" fillId="5" borderId="10" xfId="0" applyFont="1" applyFill="1" applyBorder="1" applyAlignment="1">
      <alignment vertical="center"/>
    </xf>
    <xf numFmtId="0" fontId="4" fillId="5" borderId="9" xfId="0" applyFont="1" applyFill="1" applyBorder="1" applyAlignment="1">
      <alignment vertical="center"/>
    </xf>
    <xf numFmtId="0" fontId="4" fillId="5" borderId="10" xfId="0" applyFont="1" applyFill="1" applyBorder="1" applyAlignment="1">
      <alignment horizontal="center" vertical="center"/>
    </xf>
    <xf numFmtId="3" fontId="3" fillId="0" borderId="0" xfId="0" applyNumberFormat="1" applyFont="1" applyAlignment="1">
      <alignment vertical="center"/>
    </xf>
    <xf numFmtId="0" fontId="3" fillId="0" borderId="6" xfId="0" applyFont="1" applyBorder="1" applyAlignment="1">
      <alignment vertical="center"/>
    </xf>
    <xf numFmtId="0" fontId="3" fillId="3" borderId="6" xfId="0" applyFont="1" applyFill="1" applyBorder="1"/>
    <xf numFmtId="0" fontId="4" fillId="0" borderId="9" xfId="0" applyFont="1" applyBorder="1" applyAlignment="1">
      <alignment vertical="center"/>
    </xf>
    <xf numFmtId="0" fontId="4" fillId="2" borderId="0" xfId="0" applyFont="1" applyFill="1" applyAlignment="1">
      <alignment vertical="center"/>
    </xf>
    <xf numFmtId="10" fontId="3" fillId="2" borderId="0" xfId="2" applyNumberFormat="1" applyFont="1" applyFill="1" applyBorder="1" applyAlignment="1">
      <alignment horizontal="right" vertical="center"/>
    </xf>
    <xf numFmtId="0" fontId="4" fillId="5" borderId="0" xfId="0" applyFont="1" applyFill="1" applyAlignment="1">
      <alignment vertical="center"/>
    </xf>
    <xf numFmtId="0" fontId="4" fillId="5" borderId="0" xfId="0" applyFont="1" applyFill="1" applyAlignment="1">
      <alignment horizontal="center" vertical="center"/>
    </xf>
    <xf numFmtId="10" fontId="2" fillId="0" borderId="0" xfId="0" applyNumberFormat="1" applyFont="1"/>
    <xf numFmtId="10" fontId="2" fillId="2" borderId="0" xfId="0" applyNumberFormat="1" applyFont="1" applyFill="1"/>
    <xf numFmtId="10" fontId="2" fillId="0" borderId="6" xfId="0" applyNumberFormat="1" applyFont="1" applyBorder="1"/>
    <xf numFmtId="0" fontId="4" fillId="3" borderId="0" xfId="0" applyFont="1" applyFill="1" applyAlignment="1">
      <alignment vertical="center"/>
    </xf>
    <xf numFmtId="0" fontId="4" fillId="0" borderId="0" xfId="0" applyFont="1" applyAlignment="1">
      <alignment horizontal="center" vertical="center"/>
    </xf>
    <xf numFmtId="10" fontId="3" fillId="2" borderId="6" xfId="0" applyNumberFormat="1" applyFont="1" applyFill="1" applyBorder="1" applyAlignment="1">
      <alignment vertical="center"/>
    </xf>
    <xf numFmtId="10" fontId="3" fillId="2" borderId="0" xfId="0" applyNumberFormat="1" applyFont="1" applyFill="1" applyAlignment="1">
      <alignment vertical="center"/>
    </xf>
    <xf numFmtId="0" fontId="4" fillId="2" borderId="6" xfId="0" applyFont="1" applyFill="1" applyBorder="1" applyAlignment="1">
      <alignment vertical="center"/>
    </xf>
    <xf numFmtId="3" fontId="4" fillId="0" borderId="6" xfId="0" applyNumberFormat="1" applyFont="1" applyBorder="1" applyAlignment="1">
      <alignment vertical="center"/>
    </xf>
    <xf numFmtId="0" fontId="4" fillId="2" borderId="0" xfId="0" applyFont="1" applyFill="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4" fillId="0" borderId="10" xfId="0" applyFont="1" applyBorder="1" applyAlignment="1">
      <alignment horizontal="left" vertical="center"/>
    </xf>
    <xf numFmtId="0" fontId="11" fillId="0" borderId="10" xfId="0" applyFont="1" applyBorder="1" applyAlignment="1">
      <alignment horizontal="left" vertical="center"/>
    </xf>
    <xf numFmtId="0" fontId="11" fillId="0" borderId="10" xfId="0" applyFont="1" applyBorder="1" applyAlignment="1">
      <alignment horizontal="center" vertical="center"/>
    </xf>
    <xf numFmtId="0" fontId="11" fillId="0" borderId="10" xfId="0" applyFont="1" applyBorder="1" applyAlignment="1">
      <alignment vertical="center"/>
    </xf>
    <xf numFmtId="0" fontId="10" fillId="0" borderId="0" xfId="4" applyFont="1" applyAlignment="1"/>
    <xf numFmtId="0" fontId="10" fillId="0" borderId="0" xfId="3" applyFont="1" applyAlignment="1">
      <alignment horizontal="left" vertical="center"/>
    </xf>
    <xf numFmtId="0" fontId="10" fillId="0" borderId="0" xfId="3" applyFont="1" applyAlignment="1">
      <alignment horizontal="center" vertical="center"/>
    </xf>
    <xf numFmtId="49" fontId="3" fillId="0" borderId="0" xfId="2" quotePrefix="1"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0" fontId="10" fillId="0" borderId="0" xfId="0" applyFont="1" applyAlignment="1">
      <alignment vertical="center"/>
    </xf>
    <xf numFmtId="10" fontId="10" fillId="0" borderId="0" xfId="2" applyNumberFormat="1" applyFont="1" applyFill="1" applyBorder="1" applyAlignment="1">
      <alignment horizontal="right" vertical="center"/>
    </xf>
    <xf numFmtId="0" fontId="3" fillId="2" borderId="6" xfId="0" applyFont="1" applyFill="1" applyBorder="1" applyAlignment="1">
      <alignment horizontal="left" vertical="center"/>
    </xf>
    <xf numFmtId="10" fontId="3" fillId="2" borderId="6" xfId="2" applyNumberFormat="1" applyFont="1" applyFill="1" applyBorder="1" applyAlignment="1">
      <alignment horizontal="right" vertical="center"/>
    </xf>
    <xf numFmtId="0" fontId="11" fillId="5" borderId="0" xfId="0" applyFont="1" applyFill="1" applyAlignment="1">
      <alignment horizontal="center" vertical="center"/>
    </xf>
    <xf numFmtId="0" fontId="3" fillId="3" borderId="0" xfId="0" applyFont="1" applyFill="1" applyAlignment="1">
      <alignment vertical="center"/>
    </xf>
    <xf numFmtId="3" fontId="4" fillId="0" borderId="0" xfId="0" applyNumberFormat="1" applyFont="1" applyAlignment="1">
      <alignment horizontal="center" vertical="center"/>
    </xf>
    <xf numFmtId="3" fontId="4" fillId="0" borderId="0" xfId="0" quotePrefix="1" applyNumberFormat="1" applyFont="1" applyAlignment="1">
      <alignment horizontal="center" vertical="center"/>
    </xf>
    <xf numFmtId="0" fontId="4" fillId="0" borderId="9" xfId="0" applyFont="1" applyBorder="1" applyAlignment="1">
      <alignment horizontal="left" vertical="center"/>
    </xf>
    <xf numFmtId="0" fontId="3" fillId="3" borderId="11" xfId="0" applyFont="1" applyFill="1" applyBorder="1"/>
    <xf numFmtId="3" fontId="11" fillId="0" borderId="9" xfId="0" applyNumberFormat="1" applyFont="1" applyBorder="1" applyAlignment="1">
      <alignment horizontal="right" vertical="center"/>
    </xf>
    <xf numFmtId="4" fontId="2" fillId="3" borderId="9" xfId="0" applyNumberFormat="1" applyFont="1" applyFill="1" applyBorder="1"/>
    <xf numFmtId="0" fontId="5" fillId="4" borderId="5" xfId="0" applyFont="1" applyFill="1" applyBorder="1" applyAlignment="1">
      <alignment vertical="center"/>
    </xf>
    <xf numFmtId="0" fontId="6" fillId="0" borderId="0" xfId="0" applyFont="1" applyAlignment="1">
      <alignment vertical="center"/>
    </xf>
    <xf numFmtId="3" fontId="3" fillId="0" borderId="0" xfId="0" applyNumberFormat="1" applyFont="1" applyAlignment="1">
      <alignment horizontal="right" vertical="center"/>
    </xf>
    <xf numFmtId="0" fontId="5" fillId="4" borderId="0" xfId="0" applyFont="1" applyFill="1" applyAlignment="1">
      <alignment vertical="center"/>
    </xf>
    <xf numFmtId="0" fontId="3" fillId="0" borderId="0" xfId="0" applyFont="1" applyAlignment="1">
      <alignment horizontal="right"/>
    </xf>
    <xf numFmtId="0" fontId="3" fillId="0" borderId="0" xfId="0" applyFont="1" applyAlignment="1">
      <alignment vertical="center" wrapText="1"/>
    </xf>
    <xf numFmtId="0" fontId="5" fillId="4" borderId="12" xfId="0" applyFont="1" applyFill="1" applyBorder="1" applyAlignment="1">
      <alignment vertical="center"/>
    </xf>
    <xf numFmtId="0" fontId="5" fillId="4" borderId="13" xfId="0" applyFont="1" applyFill="1" applyBorder="1" applyAlignment="1">
      <alignment vertical="center"/>
    </xf>
    <xf numFmtId="49" fontId="3" fillId="2" borderId="0" xfId="2" quotePrefix="1" applyNumberFormat="1" applyFont="1" applyFill="1" applyBorder="1" applyAlignment="1">
      <alignment horizontal="right" vertical="center"/>
    </xf>
    <xf numFmtId="3" fontId="3" fillId="2" borderId="0" xfId="2" applyNumberFormat="1" applyFont="1" applyFill="1" applyBorder="1" applyAlignment="1">
      <alignment horizontal="right" vertical="center"/>
    </xf>
    <xf numFmtId="0" fontId="3" fillId="0" borderId="6" xfId="0" applyFont="1" applyBorder="1" applyAlignment="1">
      <alignment horizontal="center" vertical="center"/>
    </xf>
    <xf numFmtId="164" fontId="7" fillId="0" borderId="0" xfId="60" quotePrefix="1" applyFont="1" applyFill="1" applyBorder="1" applyAlignment="1">
      <alignment horizontal="center" vertical="center"/>
    </xf>
    <xf numFmtId="4" fontId="3" fillId="0" borderId="0" xfId="0" applyNumberFormat="1" applyFont="1" applyAlignment="1">
      <alignment vertical="center"/>
    </xf>
    <xf numFmtId="4" fontId="4" fillId="0" borderId="5" xfId="0" applyNumberFormat="1" applyFont="1" applyBorder="1" applyAlignment="1">
      <alignment vertical="center"/>
    </xf>
    <xf numFmtId="4" fontId="4" fillId="0" borderId="0" xfId="0" applyNumberFormat="1" applyFont="1" applyAlignment="1">
      <alignment horizontal="right" vertical="center"/>
    </xf>
    <xf numFmtId="4" fontId="3" fillId="0" borderId="0" xfId="0" applyNumberFormat="1" applyFont="1" applyAlignment="1">
      <alignment horizontal="right" vertical="center"/>
    </xf>
    <xf numFmtId="2" fontId="4" fillId="0" borderId="0" xfId="0" applyNumberFormat="1" applyFont="1" applyAlignment="1">
      <alignment horizontal="right" vertical="center"/>
    </xf>
    <xf numFmtId="0" fontId="3" fillId="0" borderId="0" xfId="0" applyFont="1" applyAlignment="1">
      <alignment horizontal="center" vertical="center"/>
    </xf>
    <xf numFmtId="10" fontId="3" fillId="0" borderId="6" xfId="2" applyNumberFormat="1" applyFont="1" applyFill="1" applyBorder="1" applyAlignment="1">
      <alignment horizontal="right" vertical="center"/>
    </xf>
    <xf numFmtId="0" fontId="4" fillId="0" borderId="10" xfId="0" applyFont="1" applyBorder="1" applyAlignment="1">
      <alignment horizontal="center" vertical="center"/>
    </xf>
    <xf numFmtId="4" fontId="4" fillId="0" borderId="6" xfId="0" applyNumberFormat="1" applyFont="1" applyBorder="1" applyAlignment="1">
      <alignment horizontal="right" vertical="center"/>
    </xf>
    <xf numFmtId="4" fontId="38" fillId="0" borderId="0" xfId="0" applyNumberFormat="1" applyFont="1" applyAlignment="1">
      <alignment horizontal="right" vertical="center"/>
    </xf>
    <xf numFmtId="10" fontId="38" fillId="0" borderId="0" xfId="2" applyNumberFormat="1" applyFont="1" applyFill="1" applyBorder="1" applyAlignment="1">
      <alignment horizontal="right" vertical="center"/>
    </xf>
    <xf numFmtId="10" fontId="38" fillId="0" borderId="0" xfId="0" applyNumberFormat="1" applyFont="1" applyAlignment="1">
      <alignment horizontal="right" vertical="center"/>
    </xf>
    <xf numFmtId="166" fontId="3" fillId="0" borderId="6" xfId="0" quotePrefix="1" applyNumberFormat="1" applyFont="1" applyBorder="1" applyAlignment="1">
      <alignment horizontal="right" vertical="center"/>
    </xf>
    <xf numFmtId="3" fontId="3" fillId="0" borderId="6" xfId="0" applyNumberFormat="1" applyFont="1" applyBorder="1" applyAlignment="1">
      <alignment vertical="center"/>
    </xf>
    <xf numFmtId="10" fontId="4" fillId="0" borderId="0" xfId="2" applyNumberFormat="1" applyFont="1" applyFill="1" applyAlignment="1">
      <alignment vertical="center"/>
    </xf>
    <xf numFmtId="3" fontId="4" fillId="0" borderId="0" xfId="0" applyNumberFormat="1" applyFont="1" applyAlignment="1">
      <alignment vertical="center"/>
    </xf>
    <xf numFmtId="10" fontId="4" fillId="0" borderId="0" xfId="2" applyNumberFormat="1" applyFont="1" applyFill="1" applyAlignment="1">
      <alignment horizontal="right" vertical="center"/>
    </xf>
    <xf numFmtId="0" fontId="3" fillId="0" borderId="0" xfId="2" applyNumberFormat="1" applyFont="1" applyFill="1" applyBorder="1" applyAlignment="1">
      <alignment horizontal="right" vertical="center"/>
    </xf>
    <xf numFmtId="0" fontId="3" fillId="0" borderId="6" xfId="2" applyNumberFormat="1" applyFont="1" applyFill="1" applyBorder="1" applyAlignment="1">
      <alignment horizontal="right" vertical="center"/>
    </xf>
    <xf numFmtId="2" fontId="37" fillId="0" borderId="0" xfId="0" applyNumberFormat="1" applyFont="1" applyAlignment="1">
      <alignment horizontal="right" vertical="center"/>
    </xf>
    <xf numFmtId="4" fontId="4" fillId="0" borderId="0" xfId="0" applyNumberFormat="1" applyFont="1" applyAlignment="1">
      <alignment vertical="center"/>
    </xf>
    <xf numFmtId="0" fontId="2" fillId="0" borderId="0" xfId="0" applyFont="1" applyAlignment="1">
      <alignment horizontal="center" vertical="center"/>
    </xf>
    <xf numFmtId="0" fontId="4" fillId="0" borderId="9" xfId="0"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6" xfId="0" applyNumberFormat="1" applyFont="1" applyBorder="1" applyAlignment="1">
      <alignment horizontal="center" vertical="center"/>
    </xf>
    <xf numFmtId="3" fontId="3" fillId="0" borderId="6" xfId="2" applyNumberFormat="1" applyFont="1" applyFill="1" applyBorder="1" applyAlignment="1">
      <alignment horizontal="center" vertical="center"/>
    </xf>
    <xf numFmtId="3" fontId="4" fillId="0" borderId="9" xfId="0" applyNumberFormat="1" applyFont="1" applyBorder="1" applyAlignment="1">
      <alignment horizontal="center" vertical="center"/>
    </xf>
    <xf numFmtId="3" fontId="4" fillId="0" borderId="11" xfId="0" applyNumberFormat="1" applyFont="1" applyBorder="1" applyAlignment="1">
      <alignment horizontal="center" vertical="center"/>
    </xf>
    <xf numFmtId="0" fontId="3" fillId="5" borderId="0" xfId="0" applyFont="1" applyFill="1" applyAlignment="1">
      <alignment horizontal="left" vertical="center"/>
    </xf>
    <xf numFmtId="0" fontId="11" fillId="5" borderId="0" xfId="0" applyFont="1" applyFill="1" applyAlignment="1">
      <alignment horizontal="left" vertical="center"/>
    </xf>
    <xf numFmtId="3" fontId="11" fillId="0" borderId="0" xfId="0" applyNumberFormat="1" applyFont="1" applyAlignment="1">
      <alignment horizontal="right" vertical="center"/>
    </xf>
    <xf numFmtId="1" fontId="3" fillId="0" borderId="0" xfId="2" applyNumberFormat="1" applyFont="1" applyFill="1" applyBorder="1" applyAlignment="1">
      <alignment horizontal="right" vertical="center"/>
    </xf>
    <xf numFmtId="0" fontId="40" fillId="5" borderId="0" xfId="7" applyFont="1" applyFill="1" applyAlignment="1">
      <alignment horizontal="justify" vertical="center" wrapText="1"/>
    </xf>
    <xf numFmtId="0" fontId="41" fillId="5" borderId="0" xfId="7" applyFont="1" applyFill="1" applyAlignment="1">
      <alignment horizontal="justify" vertical="center" wrapText="1"/>
    </xf>
    <xf numFmtId="0" fontId="42" fillId="0" borderId="0" xfId="0" applyFont="1"/>
    <xf numFmtId="0" fontId="43" fillId="5" borderId="0" xfId="7" applyFont="1" applyFill="1" applyAlignment="1">
      <alignment horizontal="right" vertical="center" wrapText="1"/>
    </xf>
    <xf numFmtId="0" fontId="43" fillId="5" borderId="0" xfId="7" applyFont="1" applyFill="1" applyAlignment="1">
      <alignment horizontal="justify" vertical="center" wrapText="1"/>
    </xf>
    <xf numFmtId="4" fontId="36" fillId="0" borderId="0" xfId="0" applyNumberFormat="1" applyFont="1" applyAlignment="1">
      <alignment horizontal="right" vertical="center"/>
    </xf>
    <xf numFmtId="14" fontId="3" fillId="0" borderId="0" xfId="0" quotePrefix="1" applyNumberFormat="1" applyFont="1" applyAlignment="1">
      <alignment horizontal="center" vertical="center"/>
    </xf>
    <xf numFmtId="2" fontId="38" fillId="0" borderId="0" xfId="0" applyNumberFormat="1" applyFont="1" applyAlignment="1">
      <alignment horizontal="right" vertical="center"/>
    </xf>
    <xf numFmtId="14" fontId="7" fillId="0" borderId="0" xfId="0" quotePrefix="1" applyNumberFormat="1" applyFont="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3" fillId="5" borderId="0" xfId="7" applyFont="1" applyFill="1" applyAlignment="1">
      <alignment horizontal="left" vertical="center" wrapText="1"/>
    </xf>
    <xf numFmtId="0" fontId="15" fillId="0" borderId="0" xfId="5" applyFont="1" applyFill="1" applyAlignment="1" applyProtection="1">
      <alignment horizontal="right" wrapText="1"/>
    </xf>
    <xf numFmtId="0" fontId="16" fillId="0" borderId="0" xfId="6" applyFill="1" applyAlignment="1" applyProtection="1">
      <alignment horizontal="right" wrapText="1"/>
    </xf>
    <xf numFmtId="0" fontId="3" fillId="5" borderId="9" xfId="0" applyFont="1" applyFill="1" applyBorder="1" applyAlignment="1">
      <alignment horizontal="left" vertical="center"/>
    </xf>
    <xf numFmtId="0" fontId="11" fillId="5" borderId="9" xfId="0" applyFont="1" applyFill="1" applyBorder="1" applyAlignment="1">
      <alignment horizontal="left" vertical="center"/>
    </xf>
    <xf numFmtId="0" fontId="5" fillId="4" borderId="5" xfId="0" applyFont="1" applyFill="1" applyBorder="1" applyAlignment="1">
      <alignment horizontal="right" vertical="center"/>
    </xf>
    <xf numFmtId="0" fontId="5" fillId="4" borderId="7" xfId="0" applyFont="1" applyFill="1" applyBorder="1" applyAlignment="1">
      <alignment horizontal="right" vertical="center"/>
    </xf>
    <xf numFmtId="0" fontId="4" fillId="5" borderId="0" xfId="0" applyFont="1" applyFill="1" applyAlignment="1">
      <alignment vertical="center"/>
    </xf>
    <xf numFmtId="0" fontId="3" fillId="0" borderId="0" xfId="0" applyFont="1" applyAlignment="1">
      <alignment horizontal="left" vertical="center"/>
    </xf>
    <xf numFmtId="0" fontId="6" fillId="0" borderId="10" xfId="0" applyFont="1" applyBorder="1" applyAlignment="1">
      <alignment horizontal="left" vertical="center"/>
    </xf>
    <xf numFmtId="0" fontId="3" fillId="0" borderId="0" xfId="5" applyFont="1" applyFill="1" applyAlignment="1" applyProtection="1">
      <alignment horizontal="right" wrapText="1"/>
    </xf>
    <xf numFmtId="3" fontId="10" fillId="0" borderId="0" xfId="0" applyNumberFormat="1" applyFont="1" applyAlignment="1">
      <alignment horizontal="right" vertical="center"/>
    </xf>
    <xf numFmtId="0" fontId="10" fillId="0" borderId="0" xfId="0" applyFont="1" applyAlignment="1">
      <alignment horizontal="right" vertical="center"/>
    </xf>
    <xf numFmtId="4" fontId="3"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horizontal="right" vertical="center"/>
    </xf>
    <xf numFmtId="3" fontId="3" fillId="0" borderId="0" xfId="0" applyNumberFormat="1" applyFont="1" applyAlignment="1">
      <alignment horizontal="right" vertical="center"/>
    </xf>
    <xf numFmtId="0" fontId="3" fillId="0" borderId="0" xfId="0" applyFont="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wrapText="1"/>
    </xf>
    <xf numFmtId="0" fontId="4" fillId="0" borderId="0" xfId="0" applyFont="1" applyAlignment="1">
      <alignment horizontal="right" vertical="center" wrapText="1"/>
    </xf>
    <xf numFmtId="0" fontId="10" fillId="0" borderId="0" xfId="0" applyFont="1" applyAlignment="1">
      <alignment horizontal="center" vertical="center"/>
    </xf>
    <xf numFmtId="0" fontId="4" fillId="0" borderId="6" xfId="0" applyFont="1" applyBorder="1" applyAlignment="1">
      <alignment vertical="center"/>
    </xf>
    <xf numFmtId="0" fontId="3" fillId="0" borderId="0" xfId="0" applyFont="1" applyAlignment="1">
      <alignment vertical="center"/>
    </xf>
    <xf numFmtId="0" fontId="3" fillId="0" borderId="6" xfId="0" applyFont="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right" vertical="center"/>
    </xf>
    <xf numFmtId="0" fontId="5" fillId="4" borderId="2" xfId="0" applyFont="1" applyFill="1" applyBorder="1" applyAlignment="1">
      <alignment horizontal="right" vertical="center"/>
    </xf>
    <xf numFmtId="0" fontId="5" fillId="4" borderId="3" xfId="0" applyFont="1" applyFill="1" applyBorder="1" applyAlignment="1">
      <alignment horizontal="right" vertical="center"/>
    </xf>
    <xf numFmtId="4" fontId="4" fillId="0" borderId="0" xfId="0" applyNumberFormat="1" applyFont="1" applyAlignment="1">
      <alignment horizontal="right" vertical="center"/>
    </xf>
    <xf numFmtId="0" fontId="41" fillId="0" borderId="0" xfId="0" applyFont="1" applyAlignment="1">
      <alignment horizontal="left" vertical="center" wrapText="1"/>
    </xf>
    <xf numFmtId="165" fontId="4" fillId="0" borderId="0" xfId="0" quotePrefix="1" applyNumberFormat="1" applyFont="1" applyFill="1" applyAlignment="1">
      <alignment horizontal="center" vertical="center"/>
    </xf>
  </cellXfs>
  <cellStyles count="61">
    <cellStyle name=" 1" xfId="8" xr:uid="{00000000-0005-0000-0000-000000000000}"/>
    <cellStyle name="20% - Cor1" xfId="9" xr:uid="{00000000-0005-0000-0000-000001000000}"/>
    <cellStyle name="20% - Cor2" xfId="10" xr:uid="{00000000-0005-0000-0000-000002000000}"/>
    <cellStyle name="20% - Cor3" xfId="11" xr:uid="{00000000-0005-0000-0000-000003000000}"/>
    <cellStyle name="20% - Cor4" xfId="12" xr:uid="{00000000-0005-0000-0000-000004000000}"/>
    <cellStyle name="20% - Cor5" xfId="13" xr:uid="{00000000-0005-0000-0000-000005000000}"/>
    <cellStyle name="20% - Cor6" xfId="14" xr:uid="{00000000-0005-0000-0000-000006000000}"/>
    <cellStyle name="40% - Cor1" xfId="15" xr:uid="{00000000-0005-0000-0000-000007000000}"/>
    <cellStyle name="40% - Cor2" xfId="16" xr:uid="{00000000-0005-0000-0000-000008000000}"/>
    <cellStyle name="40% - Cor3" xfId="17" xr:uid="{00000000-0005-0000-0000-000009000000}"/>
    <cellStyle name="40% - Cor4" xfId="18" xr:uid="{00000000-0005-0000-0000-00000A000000}"/>
    <cellStyle name="40% - Cor5" xfId="19" xr:uid="{00000000-0005-0000-0000-00000B000000}"/>
    <cellStyle name="40% - Cor6" xfId="20" xr:uid="{00000000-0005-0000-0000-00000C000000}"/>
    <cellStyle name="60% - Cor1" xfId="21" xr:uid="{00000000-0005-0000-0000-00000D000000}"/>
    <cellStyle name="60% - Cor2" xfId="22" xr:uid="{00000000-0005-0000-0000-00000E000000}"/>
    <cellStyle name="60% - Cor3" xfId="23" xr:uid="{00000000-0005-0000-0000-00000F000000}"/>
    <cellStyle name="60% - Cor4" xfId="24" xr:uid="{00000000-0005-0000-0000-000010000000}"/>
    <cellStyle name="60% - Cor5" xfId="25" xr:uid="{00000000-0005-0000-0000-000011000000}"/>
    <cellStyle name="60% - Cor6" xfId="26" xr:uid="{00000000-0005-0000-0000-000012000000}"/>
    <cellStyle name="Cabeçalho 1" xfId="27" xr:uid="{00000000-0005-0000-0000-000013000000}"/>
    <cellStyle name="Cabeçalho 2" xfId="28" xr:uid="{00000000-0005-0000-0000-000014000000}"/>
    <cellStyle name="Cabeçalho 3" xfId="29" xr:uid="{00000000-0005-0000-0000-000015000000}"/>
    <cellStyle name="Cabeçalho 4" xfId="30" xr:uid="{00000000-0005-0000-0000-000016000000}"/>
    <cellStyle name="Cálculo" xfId="31" xr:uid="{00000000-0005-0000-0000-000017000000}"/>
    <cellStyle name="Célula Ligada" xfId="32" xr:uid="{00000000-0005-0000-0000-000018000000}"/>
    <cellStyle name="Comma" xfId="60" builtinId="3"/>
    <cellStyle name="Comma 2" xfId="33" xr:uid="{00000000-0005-0000-0000-00001A000000}"/>
    <cellStyle name="Cor1" xfId="34" xr:uid="{00000000-0005-0000-0000-00001B000000}"/>
    <cellStyle name="Cor2" xfId="35" xr:uid="{00000000-0005-0000-0000-00001C000000}"/>
    <cellStyle name="Cor3" xfId="36" xr:uid="{00000000-0005-0000-0000-00001D000000}"/>
    <cellStyle name="Cor4" xfId="37" xr:uid="{00000000-0005-0000-0000-00001E000000}"/>
    <cellStyle name="Cor5" xfId="38" xr:uid="{00000000-0005-0000-0000-00001F000000}"/>
    <cellStyle name="Cor6" xfId="39" xr:uid="{00000000-0005-0000-0000-000020000000}"/>
    <cellStyle name="Correcto" xfId="40" xr:uid="{00000000-0005-0000-0000-000021000000}"/>
    <cellStyle name="Entrada" xfId="41" xr:uid="{00000000-0005-0000-0000-000022000000}"/>
    <cellStyle name="Euro" xfId="42" xr:uid="{00000000-0005-0000-0000-000023000000}"/>
    <cellStyle name="gs]_x000d__x000a_Window=0,0,640,480, , ,3_x000d__x000a_dir1=5,7,637,250,-1,-1,1,30,201,1905,231,G:\UGRC\RB\B-DADOS\FOX-PRO\CRED-VEN\KP 2" xfId="43" xr:uid="{00000000-0005-0000-0000-000024000000}"/>
    <cellStyle name="Hyperlink" xfId="6" builtinId="8"/>
    <cellStyle name="Hyperlink 2" xfId="5" xr:uid="{00000000-0005-0000-0000-000026000000}"/>
    <cellStyle name="Incorrecto" xfId="44" xr:uid="{00000000-0005-0000-0000-000027000000}"/>
    <cellStyle name="Neutro" xfId="45" xr:uid="{00000000-0005-0000-0000-000028000000}"/>
    <cellStyle name="Normal" xfId="0" builtinId="0"/>
    <cellStyle name="Normal 17" xfId="4" xr:uid="{00000000-0005-0000-0000-00002A000000}"/>
    <cellStyle name="Normal 2" xfId="46" xr:uid="{00000000-0005-0000-0000-00002B000000}"/>
    <cellStyle name="Normal 2 2" xfId="47" xr:uid="{00000000-0005-0000-0000-00002C000000}"/>
    <cellStyle name="Normal 2 2 3" xfId="48" xr:uid="{00000000-0005-0000-0000-00002D000000}"/>
    <cellStyle name="Normal 3" xfId="49" xr:uid="{00000000-0005-0000-0000-00002E000000}"/>
    <cellStyle name="Normal 4" xfId="50" xr:uid="{00000000-0005-0000-0000-00002F000000}"/>
    <cellStyle name="Normal 7" xfId="51" xr:uid="{00000000-0005-0000-0000-000030000000}"/>
    <cellStyle name="Normal_Investor Report - Notes" xfId="7" xr:uid="{00000000-0005-0000-0000-000031000000}"/>
    <cellStyle name="Normal_Investor_Report_OH_base_campos_alt" xfId="3" xr:uid="{00000000-0005-0000-0000-000032000000}"/>
    <cellStyle name="Nota" xfId="52" xr:uid="{00000000-0005-0000-0000-000034000000}"/>
    <cellStyle name="Percent" xfId="1" builtinId="5"/>
    <cellStyle name="Percent 2" xfId="2" xr:uid="{00000000-0005-0000-0000-000036000000}"/>
    <cellStyle name="Saída" xfId="53" xr:uid="{00000000-0005-0000-0000-000037000000}"/>
    <cellStyle name="Standard 3" xfId="54" xr:uid="{00000000-0005-0000-0000-000038000000}"/>
    <cellStyle name="Texto de Aviso" xfId="55" xr:uid="{00000000-0005-0000-0000-000039000000}"/>
    <cellStyle name="Texto Explicativo" xfId="56" xr:uid="{00000000-0005-0000-0000-00003A000000}"/>
    <cellStyle name="Título" xfId="57" xr:uid="{00000000-0005-0000-0000-00003B000000}"/>
    <cellStyle name="TR_OutputData2" xfId="58" xr:uid="{00000000-0005-0000-0000-00003C000000}"/>
    <cellStyle name="Verificar Célula" xfId="59" xr:uid="{00000000-0005-0000-0000-00003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13,834,269,280.71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#.##0\.00\ _€_-;\-* #.##0\.00\ _€_-;_-* "-"??\ _€_-;_-@_-</c:formatCode>
              <c:ptCount val="49"/>
              <c:pt idx="0">
                <c:v>13833439218.780006</c:v>
              </c:pt>
              <c:pt idx="1">
                <c:v>13828317307.760006</c:v>
              </c:pt>
              <c:pt idx="2">
                <c:v>13816094507.360006</c:v>
              </c:pt>
              <c:pt idx="3">
                <c:v>13796300527.990005</c:v>
              </c:pt>
              <c:pt idx="4">
                <c:v>13757358964.780005</c:v>
              </c:pt>
              <c:pt idx="5">
                <c:v>13697600754.870005</c:v>
              </c:pt>
              <c:pt idx="6">
                <c:v>13615442578.380005</c:v>
              </c:pt>
              <c:pt idx="7">
                <c:v>13498502417.230005</c:v>
              </c:pt>
              <c:pt idx="8">
                <c:v>13395835666.210005</c:v>
              </c:pt>
              <c:pt idx="9">
                <c:v>13294165264.750006</c:v>
              </c:pt>
              <c:pt idx="10">
                <c:v>13202035511.370007</c:v>
              </c:pt>
              <c:pt idx="11">
                <c:v>13099601794.880007</c:v>
              </c:pt>
              <c:pt idx="12">
                <c:v>12971174694.800007</c:v>
              </c:pt>
              <c:pt idx="13">
                <c:v>12830449661.780006</c:v>
              </c:pt>
              <c:pt idx="14">
                <c:v>12658838980.720007</c:v>
              </c:pt>
              <c:pt idx="15">
                <c:v>12459203990.170008</c:v>
              </c:pt>
              <c:pt idx="16">
                <c:v>12259275988.790007</c:v>
              </c:pt>
              <c:pt idx="17">
                <c:v>12031978087.190006</c:v>
              </c:pt>
              <c:pt idx="18">
                <c:v>11766030331.960007</c:v>
              </c:pt>
              <c:pt idx="19">
                <c:v>11415741991.900005</c:v>
              </c:pt>
              <c:pt idx="20">
                <c:v>11033372776.130005</c:v>
              </c:pt>
              <c:pt idx="21">
                <c:v>10594638203.700005</c:v>
              </c:pt>
              <c:pt idx="22">
                <c:v>10135091975.380005</c:v>
              </c:pt>
              <c:pt idx="23">
                <c:v>9669608437.7700043</c:v>
              </c:pt>
              <c:pt idx="24">
                <c:v>9165436176.8500042</c:v>
              </c:pt>
              <c:pt idx="25">
                <c:v>8619320216.5400028</c:v>
              </c:pt>
              <c:pt idx="26">
                <c:v>8059380367.7700024</c:v>
              </c:pt>
              <c:pt idx="27">
                <c:v>7483294130.2200022</c:v>
              </c:pt>
              <c:pt idx="28">
                <c:v>6753326293.5400019</c:v>
              </c:pt>
              <c:pt idx="29">
                <c:v>6177482723.1599998</c:v>
              </c:pt>
              <c:pt idx="30">
                <c:v>5641568288.7199993</c:v>
              </c:pt>
              <c:pt idx="31">
                <c:v>5117914594.7200003</c:v>
              </c:pt>
              <c:pt idx="32">
                <c:v>4475017983.3799992</c:v>
              </c:pt>
              <c:pt idx="33">
                <c:v>3826571062.0899982</c:v>
              </c:pt>
              <c:pt idx="34">
                <c:v>2804324926.0799961</c:v>
              </c:pt>
              <c:pt idx="35">
                <c:v>1965979533.2799959</c:v>
              </c:pt>
              <c:pt idx="36">
                <c:v>1124627761.9699936</c:v>
              </c:pt>
              <c:pt idx="37">
                <c:v>596924619.73999405</c:v>
              </c:pt>
              <c:pt idx="38">
                <c:v>449662182.4999944</c:v>
              </c:pt>
              <c:pt idx="39">
                <c:v>179490872.82999408</c:v>
              </c:pt>
              <c:pt idx="40">
                <c:v>39320190.839994133</c:v>
              </c:pt>
              <c:pt idx="41">
                <c:v>25398849.789994128</c:v>
              </c:pt>
              <c:pt idx="42">
                <c:v>11026357.259994123</c:v>
              </c:pt>
              <c:pt idx="43">
                <c:v>2269828.9499941207</c:v>
              </c:pt>
              <c:pt idx="44">
                <c:v>728386.21999412077</c:v>
              </c:pt>
              <c:pt idx="45">
                <c:v>244572.24999412079</c:v>
              </c:pt>
              <c:pt idx="46">
                <c:v>-5.879206582903862E-6</c:v>
              </c:pt>
            </c:numLit>
          </c:val>
          <c:extLst>
            <c:ext xmlns:c16="http://schemas.microsoft.com/office/drawing/2014/chart" uri="{C3380CC4-5D6E-409C-BE32-E72D297353CC}">
              <c16:uniqueId val="{00000000-3D4F-4104-A757-114DB6266A84}"/>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830061.93000000063</c:v>
              </c:pt>
              <c:pt idx="1">
                <c:v>5121911.019999994</c:v>
              </c:pt>
              <c:pt idx="2">
                <c:v>12222800.400000015</c:v>
              </c:pt>
              <c:pt idx="3">
                <c:v>19793979.370000035</c:v>
              </c:pt>
              <c:pt idx="4">
                <c:v>38941563.210000046</c:v>
              </c:pt>
              <c:pt idx="5">
                <c:v>59758209.910000093</c:v>
              </c:pt>
              <c:pt idx="6">
                <c:v>82158176.489999831</c:v>
              </c:pt>
              <c:pt idx="7">
                <c:v>116940161.15000013</c:v>
              </c:pt>
              <c:pt idx="8">
                <c:v>102666751.02000044</c:v>
              </c:pt>
              <c:pt idx="9">
                <c:v>101670401.45999967</c:v>
              </c:pt>
              <c:pt idx="10">
                <c:v>92129753.379999995</c:v>
              </c:pt>
              <c:pt idx="11">
                <c:v>102433716.48999983</c:v>
              </c:pt>
              <c:pt idx="12">
                <c:v>128427100.08000004</c:v>
              </c:pt>
              <c:pt idx="13">
                <c:v>140725033.01999992</c:v>
              </c:pt>
              <c:pt idx="14">
                <c:v>171610681.06000021</c:v>
              </c:pt>
              <c:pt idx="15">
                <c:v>199634990.54999995</c:v>
              </c:pt>
              <c:pt idx="16">
                <c:v>199928001.38000035</c:v>
              </c:pt>
              <c:pt idx="17">
                <c:v>227297901.59999985</c:v>
              </c:pt>
              <c:pt idx="18">
                <c:v>265947755.23000008</c:v>
              </c:pt>
              <c:pt idx="19">
                <c:v>350288340.06000072</c:v>
              </c:pt>
              <c:pt idx="20">
                <c:v>382369215.77000016</c:v>
              </c:pt>
              <c:pt idx="21">
                <c:v>438734572.42999935</c:v>
              </c:pt>
              <c:pt idx="22">
                <c:v>459546228.31999975</c:v>
              </c:pt>
              <c:pt idx="23">
                <c:v>465483537.61000133</c:v>
              </c:pt>
              <c:pt idx="24">
                <c:v>504172260.91999918</c:v>
              </c:pt>
              <c:pt idx="25">
                <c:v>546115960.31000066</c:v>
              </c:pt>
              <c:pt idx="26">
                <c:v>559939848.7700001</c:v>
              </c:pt>
              <c:pt idx="27">
                <c:v>576086237.55000019</c:v>
              </c:pt>
              <c:pt idx="28">
                <c:v>729967836.67999995</c:v>
              </c:pt>
              <c:pt idx="29">
                <c:v>575843570.38000166</c:v>
              </c:pt>
              <c:pt idx="30">
                <c:v>535914434.44000071</c:v>
              </c:pt>
              <c:pt idx="31">
                <c:v>523653693.99999928</c:v>
              </c:pt>
              <c:pt idx="32">
                <c:v>642896611.34000099</c:v>
              </c:pt>
              <c:pt idx="33">
                <c:v>648446921.29000115</c:v>
              </c:pt>
              <c:pt idx="34">
                <c:v>1022246136.0100024</c:v>
              </c:pt>
              <c:pt idx="35">
                <c:v>838345392.80000007</c:v>
              </c:pt>
              <c:pt idx="36">
                <c:v>841351771.31000245</c:v>
              </c:pt>
              <c:pt idx="37">
                <c:v>527703142.22999954</c:v>
              </c:pt>
              <c:pt idx="38">
                <c:v>147262437.23999968</c:v>
              </c:pt>
              <c:pt idx="39">
                <c:v>270171309.67000031</c:v>
              </c:pt>
              <c:pt idx="40">
                <c:v>140170681.98999995</c:v>
              </c:pt>
              <c:pt idx="41">
                <c:v>13921341.050000003</c:v>
              </c:pt>
              <c:pt idx="42">
                <c:v>14372492.530000005</c:v>
              </c:pt>
              <c:pt idx="43">
                <c:v>8756528.3100000024</c:v>
              </c:pt>
              <c:pt idx="44">
                <c:v>1541442.73</c:v>
              </c:pt>
              <c:pt idx="45">
                <c:v>483813.97</c:v>
              </c:pt>
              <c:pt idx="46">
                <c:v>244572.25</c:v>
              </c:pt>
            </c:numLit>
          </c:val>
          <c:extLst>
            <c:ext xmlns:c16="http://schemas.microsoft.com/office/drawing/2014/chart" uri="{C3380CC4-5D6E-409C-BE32-E72D297353CC}">
              <c16:uniqueId val="{00000001-3D4F-4104-A757-114DB6266A8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95253</xdr:colOff>
      <xdr:row>160</xdr:row>
      <xdr:rowOff>42331</xdr:rowOff>
    </xdr:from>
    <xdr:to>
      <xdr:col>8</xdr:col>
      <xdr:colOff>370418</xdr:colOff>
      <xdr:row>178</xdr:row>
      <xdr:rowOff>84667</xdr:rowOff>
    </xdr:to>
    <xdr:graphicFrame macro="">
      <xdr:nvGraphicFramePr>
        <xdr:cNvPr id="4" name="Chart 3">
          <a:extLst>
            <a:ext uri="{FF2B5EF4-FFF2-40B4-BE49-F238E27FC236}">
              <a16:creationId xmlns:a16="http://schemas.microsoft.com/office/drawing/2014/main" id="{67F05F45-6741-4C38-A736-BA6EF574D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1.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antander.pt/institucional/investor-relations/santander-totta-sa/emissao-de-divid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J243"/>
  <sheetViews>
    <sheetView showGridLines="0" tabSelected="1" zoomScale="90" zoomScaleNormal="90" zoomScaleSheetLayoutView="90" workbookViewId="0">
      <selection activeCell="C236" sqref="C236"/>
    </sheetView>
  </sheetViews>
  <sheetFormatPr defaultColWidth="9.109375" defaultRowHeight="15" x14ac:dyDescent="0.4"/>
  <cols>
    <col min="1" max="1" width="2.88671875" style="4" customWidth="1"/>
    <col min="2" max="2" width="55.109375" style="4" bestFit="1" customWidth="1"/>
    <col min="3" max="3" width="15" style="4" customWidth="1"/>
    <col min="4" max="5" width="16" style="4" customWidth="1"/>
    <col min="6" max="6" width="17" style="4" customWidth="1"/>
    <col min="7" max="7" width="19.88671875" style="4" customWidth="1"/>
    <col min="8" max="8" width="16" style="4" customWidth="1"/>
    <col min="9" max="9" width="19.5546875" style="4" customWidth="1"/>
    <col min="10" max="10" width="19" style="4" customWidth="1"/>
    <col min="11" max="16384" width="9.109375" style="4"/>
  </cols>
  <sheetData>
    <row r="1" spans="2:10" ht="12" customHeight="1" x14ac:dyDescent="0.4">
      <c r="B1" s="1"/>
      <c r="C1" s="1"/>
      <c r="D1" s="1"/>
      <c r="E1" s="1"/>
      <c r="F1" s="1"/>
      <c r="G1" s="1"/>
      <c r="H1" s="2"/>
      <c r="I1" s="2" t="s">
        <v>0</v>
      </c>
      <c r="J1" s="187">
        <v>45838</v>
      </c>
    </row>
    <row r="2" spans="2:10" ht="15" customHeight="1" x14ac:dyDescent="0.4">
      <c r="B2" s="1"/>
      <c r="C2" s="1"/>
      <c r="D2" s="1"/>
      <c r="E2" s="1"/>
      <c r="F2" s="1"/>
      <c r="G2" s="1"/>
      <c r="H2" s="2"/>
      <c r="I2" s="2" t="s">
        <v>1</v>
      </c>
      <c r="J2" s="114" t="s">
        <v>2</v>
      </c>
    </row>
    <row r="3" spans="2:10" ht="9.6" customHeight="1" x14ac:dyDescent="0.4">
      <c r="B3" s="5"/>
      <c r="C3" s="5"/>
      <c r="D3" s="5"/>
      <c r="E3" s="5"/>
      <c r="F3" s="5"/>
      <c r="G3" s="5"/>
      <c r="H3" s="6"/>
      <c r="I3" s="6"/>
      <c r="J3" s="7"/>
    </row>
    <row r="4" spans="2:10" ht="15" customHeight="1" x14ac:dyDescent="0.4">
      <c r="B4" s="8" t="s">
        <v>3</v>
      </c>
      <c r="C4" s="180" t="s">
        <v>4</v>
      </c>
      <c r="D4" s="180"/>
      <c r="E4" s="180"/>
      <c r="F4" s="180"/>
      <c r="G4" s="181" t="s">
        <v>5</v>
      </c>
      <c r="H4" s="180"/>
      <c r="I4" s="180"/>
      <c r="J4" s="180"/>
    </row>
    <row r="5" spans="2:10" ht="15" customHeight="1" x14ac:dyDescent="0.4">
      <c r="B5" s="9"/>
      <c r="C5" s="68" t="s">
        <v>6</v>
      </c>
      <c r="D5" s="68" t="s">
        <v>7</v>
      </c>
      <c r="E5" s="68" t="s">
        <v>8</v>
      </c>
      <c r="F5" s="68" t="s">
        <v>9</v>
      </c>
      <c r="G5" s="68" t="s">
        <v>6</v>
      </c>
      <c r="H5" s="68" t="s">
        <v>7</v>
      </c>
      <c r="I5" s="68" t="s">
        <v>8</v>
      </c>
      <c r="J5" s="68" t="s">
        <v>9</v>
      </c>
    </row>
    <row r="6" spans="2:10" s="12" customFormat="1" ht="15" customHeight="1" x14ac:dyDescent="0.4">
      <c r="B6" s="11" t="s">
        <v>220</v>
      </c>
      <c r="C6" s="130" t="s">
        <v>221</v>
      </c>
      <c r="D6" s="130" t="s">
        <v>10</v>
      </c>
      <c r="E6" s="130" t="s">
        <v>222</v>
      </c>
      <c r="F6" s="130" t="s">
        <v>223</v>
      </c>
      <c r="G6" s="130" t="s">
        <v>10</v>
      </c>
      <c r="H6" s="130" t="s">
        <v>10</v>
      </c>
      <c r="I6" s="130" t="s">
        <v>10</v>
      </c>
      <c r="J6" s="130" t="s">
        <v>10</v>
      </c>
    </row>
    <row r="7" spans="2:10" s="12" customFormat="1" ht="15" customHeight="1" x14ac:dyDescent="0.4">
      <c r="B7" s="11" t="s">
        <v>11</v>
      </c>
      <c r="C7" s="114" t="s">
        <v>224</v>
      </c>
      <c r="D7" s="114" t="s">
        <v>225</v>
      </c>
      <c r="E7" s="114" t="s">
        <v>225</v>
      </c>
      <c r="F7" s="130" t="s">
        <v>225</v>
      </c>
      <c r="G7" s="114" t="s">
        <v>226</v>
      </c>
      <c r="H7" s="114" t="s">
        <v>227</v>
      </c>
      <c r="I7" s="114" t="s">
        <v>228</v>
      </c>
      <c r="J7" s="114" t="s">
        <v>229</v>
      </c>
    </row>
    <row r="8" spans="2:10" s="12" customFormat="1" ht="15" customHeight="1" thickBot="1" x14ac:dyDescent="0.45">
      <c r="B8" s="13" t="s">
        <v>12</v>
      </c>
      <c r="C8" s="107" t="s">
        <v>230</v>
      </c>
      <c r="D8" s="107" t="s">
        <v>225</v>
      </c>
      <c r="E8" s="107" t="s">
        <v>231</v>
      </c>
      <c r="F8" s="107" t="s">
        <v>232</v>
      </c>
      <c r="G8" s="107" t="s">
        <v>233</v>
      </c>
      <c r="H8" s="107" t="s">
        <v>227</v>
      </c>
      <c r="I8" s="107" t="s">
        <v>228</v>
      </c>
      <c r="J8" s="107" t="s">
        <v>234</v>
      </c>
    </row>
    <row r="9" spans="2:10" s="12" customFormat="1" ht="15" customHeight="1" x14ac:dyDescent="0.4">
      <c r="B9" s="14" t="s">
        <v>13</v>
      </c>
      <c r="J9" s="3"/>
    </row>
    <row r="10" spans="2:10" ht="15" customHeight="1" x14ac:dyDescent="0.4">
      <c r="B10" s="8" t="s">
        <v>14</v>
      </c>
      <c r="C10" s="15" t="s">
        <v>15</v>
      </c>
      <c r="D10" s="16" t="s">
        <v>16</v>
      </c>
      <c r="E10" s="17" t="s">
        <v>17</v>
      </c>
      <c r="F10" s="17" t="s">
        <v>18</v>
      </c>
      <c r="G10" s="161" t="s">
        <v>19</v>
      </c>
      <c r="H10" s="160"/>
      <c r="I10" s="161" t="s">
        <v>20</v>
      </c>
      <c r="J10" s="160"/>
    </row>
    <row r="11" spans="2:10" s="12" customFormat="1" ht="15" customHeight="1" x14ac:dyDescent="0.4">
      <c r="B11" s="18" t="s">
        <v>21</v>
      </c>
      <c r="C11" s="19"/>
      <c r="D11" s="19"/>
      <c r="E11" s="20"/>
      <c r="F11" s="20"/>
      <c r="G11" s="19"/>
      <c r="H11" s="128">
        <f>+SUMPRODUCT(H14:H34,J14:J34)/J11</f>
        <v>3.7613744911919422</v>
      </c>
      <c r="I11" s="4"/>
      <c r="J11" s="129">
        <f>+SUM(J12:J34)</f>
        <v>11981400000</v>
      </c>
    </row>
    <row r="12" spans="2:10" s="12" customFormat="1" ht="9.6" customHeight="1" x14ac:dyDescent="0.4">
      <c r="B12" s="18"/>
      <c r="C12" s="20"/>
      <c r="D12" s="20"/>
      <c r="E12" s="20"/>
      <c r="F12" s="20"/>
      <c r="G12" s="20"/>
      <c r="H12" s="113"/>
      <c r="I12" s="113"/>
      <c r="J12" s="111"/>
    </row>
    <row r="13" spans="2:10" s="12" customFormat="1" ht="15" customHeight="1" x14ac:dyDescent="0.4">
      <c r="B13" s="21" t="s">
        <v>22</v>
      </c>
      <c r="C13" s="20"/>
      <c r="D13" s="20"/>
      <c r="E13" s="150"/>
      <c r="F13" s="150"/>
      <c r="G13" s="108"/>
      <c r="H13" s="113"/>
      <c r="I13" s="111"/>
      <c r="J13" s="111"/>
    </row>
    <row r="14" spans="2:10" s="12" customFormat="1" ht="15" customHeight="1" x14ac:dyDescent="0.4">
      <c r="B14" s="22" t="s">
        <v>195</v>
      </c>
      <c r="C14" s="148">
        <v>43004</v>
      </c>
      <c r="D14" s="148" t="s">
        <v>77</v>
      </c>
      <c r="E14" s="148">
        <v>46656</v>
      </c>
      <c r="F14" s="148">
        <v>47022</v>
      </c>
      <c r="G14" s="4"/>
      <c r="H14" s="149">
        <f>+(E14-$J$1)/365</f>
        <v>2.2410958904109588</v>
      </c>
      <c r="I14" s="23"/>
      <c r="J14" s="109">
        <v>1000000000</v>
      </c>
    </row>
    <row r="15" spans="2:10" s="12" customFormat="1" ht="15" customHeight="1" x14ac:dyDescent="0.4">
      <c r="B15" s="22" t="s">
        <v>202</v>
      </c>
      <c r="C15" s="148">
        <v>45035</v>
      </c>
      <c r="D15" s="148" t="s">
        <v>77</v>
      </c>
      <c r="E15" s="148">
        <v>46862</v>
      </c>
      <c r="F15" s="148">
        <v>47227</v>
      </c>
      <c r="G15" s="108"/>
      <c r="H15" s="149">
        <f t="shared" ref="H15:H16" si="0">+(E15-$J$1)/365</f>
        <v>2.8054794520547945</v>
      </c>
      <c r="I15" s="23"/>
      <c r="J15" s="109">
        <v>750000000</v>
      </c>
    </row>
    <row r="16" spans="2:10" s="12" customFormat="1" ht="15" customHeight="1" x14ac:dyDescent="0.4">
      <c r="B16" s="22" t="s">
        <v>209</v>
      </c>
      <c r="C16" s="148">
        <v>45180</v>
      </c>
      <c r="D16" s="148" t="s">
        <v>77</v>
      </c>
      <c r="E16" s="148">
        <v>46276</v>
      </c>
      <c r="F16" s="148">
        <v>46641</v>
      </c>
      <c r="G16" s="108"/>
      <c r="H16" s="149">
        <f t="shared" si="0"/>
        <v>1.2</v>
      </c>
      <c r="I16" s="23"/>
      <c r="J16" s="109">
        <v>850000000</v>
      </c>
    </row>
    <row r="17" spans="2:10" s="12" customFormat="1" ht="15" customHeight="1" x14ac:dyDescent="0.4">
      <c r="B17" s="22" t="s">
        <v>213</v>
      </c>
      <c r="C17" s="148">
        <v>45337</v>
      </c>
      <c r="D17" s="148" t="s">
        <v>77</v>
      </c>
      <c r="E17" s="148">
        <v>47894</v>
      </c>
      <c r="F17" s="148">
        <v>48259</v>
      </c>
      <c r="G17" s="108"/>
      <c r="H17" s="149">
        <f>+(E17-$J$1)/365</f>
        <v>5.6328767123287671</v>
      </c>
      <c r="I17" s="23"/>
      <c r="J17" s="109">
        <v>1000000000</v>
      </c>
    </row>
    <row r="18" spans="2:10" s="12" customFormat="1" ht="15" customHeight="1" x14ac:dyDescent="0.4">
      <c r="B18" s="22" t="s">
        <v>218</v>
      </c>
      <c r="C18" s="148">
        <v>45707</v>
      </c>
      <c r="D18" s="148" t="s">
        <v>77</v>
      </c>
      <c r="E18" s="148">
        <v>47533</v>
      </c>
      <c r="F18" s="148">
        <v>47898</v>
      </c>
      <c r="G18" s="108"/>
      <c r="H18" s="149">
        <f>+(E18-$J$1)/365</f>
        <v>4.6438356164383565</v>
      </c>
      <c r="I18" s="23"/>
      <c r="J18" s="109">
        <v>500000000</v>
      </c>
    </row>
    <row r="19" spans="2:10" s="12" customFormat="1" ht="15" customHeight="1" x14ac:dyDescent="0.4">
      <c r="B19" s="21" t="s">
        <v>23</v>
      </c>
      <c r="C19" s="148"/>
      <c r="D19" s="148"/>
      <c r="E19" s="148"/>
      <c r="F19" s="148"/>
      <c r="G19" s="150"/>
      <c r="H19" s="23"/>
      <c r="I19" s="23"/>
      <c r="J19" s="109"/>
    </row>
    <row r="20" spans="2:10" s="12" customFormat="1" ht="15" customHeight="1" x14ac:dyDescent="0.4">
      <c r="B20" s="22" t="s">
        <v>203</v>
      </c>
      <c r="C20" s="148">
        <v>43076</v>
      </c>
      <c r="D20" s="148" t="s">
        <v>77</v>
      </c>
      <c r="E20" s="148">
        <v>46728</v>
      </c>
      <c r="F20" s="148">
        <v>47094</v>
      </c>
      <c r="G20" s="108"/>
      <c r="H20" s="149">
        <f>+(E20-$J$1)/365</f>
        <v>2.4383561643835616</v>
      </c>
      <c r="I20" s="23"/>
      <c r="J20" s="112">
        <v>750000000</v>
      </c>
    </row>
    <row r="21" spans="2:10" s="12" customFormat="1" ht="15" customHeight="1" x14ac:dyDescent="0.4">
      <c r="B21" s="22" t="s">
        <v>204</v>
      </c>
      <c r="C21" s="148">
        <v>42835</v>
      </c>
      <c r="D21" s="148" t="s">
        <v>77</v>
      </c>
      <c r="E21" s="148">
        <v>46487</v>
      </c>
      <c r="F21" s="148">
        <v>46853</v>
      </c>
      <c r="G21" s="108"/>
      <c r="H21" s="149">
        <f t="shared" ref="H21:H33" si="1">+(E21-$J$1)/365</f>
        <v>1.7780821917808218</v>
      </c>
      <c r="I21" s="23"/>
      <c r="J21" s="112">
        <v>1000000000</v>
      </c>
    </row>
    <row r="22" spans="2:10" s="12" customFormat="1" ht="15" customHeight="1" x14ac:dyDescent="0.4">
      <c r="B22" s="22" t="s">
        <v>205</v>
      </c>
      <c r="C22" s="148">
        <v>43651</v>
      </c>
      <c r="D22" s="148" t="s">
        <v>77</v>
      </c>
      <c r="E22" s="148">
        <v>47304</v>
      </c>
      <c r="F22" s="148">
        <v>47669</v>
      </c>
      <c r="G22" s="108"/>
      <c r="H22" s="149">
        <f t="shared" si="1"/>
        <v>4.0164383561643833</v>
      </c>
      <c r="I22" s="23"/>
      <c r="J22" s="112">
        <v>1100000000</v>
      </c>
    </row>
    <row r="23" spans="2:10" ht="15" customHeight="1" x14ac:dyDescent="0.4">
      <c r="B23" s="22" t="s">
        <v>217</v>
      </c>
      <c r="C23" s="148">
        <v>45684</v>
      </c>
      <c r="D23" s="148" t="s">
        <v>77</v>
      </c>
      <c r="E23" s="148">
        <v>48240</v>
      </c>
      <c r="F23" s="148">
        <v>48606</v>
      </c>
      <c r="G23" s="108"/>
      <c r="H23" s="149">
        <f t="shared" si="1"/>
        <v>6.580821917808219</v>
      </c>
      <c r="I23" s="23"/>
      <c r="J23" s="112">
        <v>1000000000</v>
      </c>
    </row>
    <row r="24" spans="2:10" ht="15" customHeight="1" x14ac:dyDescent="0.4">
      <c r="B24" s="22" t="s">
        <v>206</v>
      </c>
      <c r="C24" s="148">
        <v>44132</v>
      </c>
      <c r="D24" s="148" t="s">
        <v>77</v>
      </c>
      <c r="E24" s="148">
        <v>47784</v>
      </c>
      <c r="F24" s="148">
        <v>48149</v>
      </c>
      <c r="G24" s="108"/>
      <c r="H24" s="149">
        <f t="shared" si="1"/>
        <v>5.3315068493150681</v>
      </c>
      <c r="I24" s="23"/>
      <c r="J24" s="112">
        <v>750000000</v>
      </c>
    </row>
    <row r="25" spans="2:10" ht="15" customHeight="1" x14ac:dyDescent="0.4">
      <c r="B25" s="22" t="s">
        <v>207</v>
      </c>
      <c r="C25" s="148">
        <v>44624</v>
      </c>
      <c r="D25" s="148" t="s">
        <v>77</v>
      </c>
      <c r="E25" s="148">
        <v>47181</v>
      </c>
      <c r="F25" s="148">
        <v>47546</v>
      </c>
      <c r="G25" s="108"/>
      <c r="H25" s="149">
        <f t="shared" si="1"/>
        <v>3.6794520547945204</v>
      </c>
      <c r="I25" s="23"/>
      <c r="J25" s="112">
        <v>750000000</v>
      </c>
    </row>
    <row r="26" spans="2:10" ht="15" customHeight="1" x14ac:dyDescent="0.4">
      <c r="B26" s="22" t="s">
        <v>208</v>
      </c>
      <c r="C26" s="148">
        <v>45079</v>
      </c>
      <c r="D26" s="148" t="s">
        <v>77</v>
      </c>
      <c r="E26" s="148">
        <v>47636</v>
      </c>
      <c r="F26" s="148">
        <v>48001</v>
      </c>
      <c r="G26" s="108"/>
      <c r="H26" s="149">
        <f t="shared" si="1"/>
        <v>4.9260273972602739</v>
      </c>
      <c r="I26" s="23"/>
      <c r="J26" s="112">
        <v>1000000000</v>
      </c>
    </row>
    <row r="27" spans="2:10" ht="15" customHeight="1" x14ac:dyDescent="0.4">
      <c r="B27" s="22" t="s">
        <v>210</v>
      </c>
      <c r="C27" s="148">
        <v>45215</v>
      </c>
      <c r="D27" s="148" t="s">
        <v>77</v>
      </c>
      <c r="E27" s="148">
        <v>47042</v>
      </c>
      <c r="F27" s="148">
        <v>47407</v>
      </c>
      <c r="G27" s="108"/>
      <c r="H27" s="149">
        <f t="shared" si="1"/>
        <v>3.2986301369863016</v>
      </c>
      <c r="I27" s="23"/>
      <c r="J27" s="112">
        <v>25700000</v>
      </c>
    </row>
    <row r="28" spans="2:10" ht="15" customHeight="1" x14ac:dyDescent="0.4">
      <c r="B28" s="22" t="s">
        <v>211</v>
      </c>
      <c r="C28" s="148">
        <v>45245</v>
      </c>
      <c r="D28" s="148" t="s">
        <v>77</v>
      </c>
      <c r="E28" s="148">
        <v>47072</v>
      </c>
      <c r="F28" s="148">
        <v>47437</v>
      </c>
      <c r="G28" s="108"/>
      <c r="H28" s="149">
        <f t="shared" si="1"/>
        <v>3.3808219178082193</v>
      </c>
      <c r="I28" s="23"/>
      <c r="J28" s="112">
        <v>27300000</v>
      </c>
    </row>
    <row r="29" spans="2:10" ht="15" customHeight="1" x14ac:dyDescent="0.4">
      <c r="B29" s="22" t="s">
        <v>212</v>
      </c>
      <c r="C29" s="148">
        <v>45288</v>
      </c>
      <c r="D29" s="148" t="s">
        <v>77</v>
      </c>
      <c r="E29" s="148">
        <v>47115</v>
      </c>
      <c r="F29" s="148">
        <v>47480</v>
      </c>
      <c r="G29" s="108"/>
      <c r="H29" s="149">
        <f t="shared" si="1"/>
        <v>3.4986301369863013</v>
      </c>
      <c r="I29" s="23"/>
      <c r="J29" s="112">
        <v>16900000</v>
      </c>
    </row>
    <row r="30" spans="2:10" ht="15" customHeight="1" x14ac:dyDescent="0.4">
      <c r="B30" s="22" t="s">
        <v>214</v>
      </c>
      <c r="C30" s="148">
        <v>45327</v>
      </c>
      <c r="D30" s="148" t="s">
        <v>77</v>
      </c>
      <c r="E30" s="148">
        <v>47154</v>
      </c>
      <c r="F30" s="148">
        <v>47519</v>
      </c>
      <c r="G30" s="108"/>
      <c r="H30" s="149">
        <f t="shared" si="1"/>
        <v>3.6054794520547944</v>
      </c>
      <c r="I30" s="23"/>
      <c r="J30" s="112">
        <v>11900000</v>
      </c>
    </row>
    <row r="31" spans="2:10" ht="15" customHeight="1" x14ac:dyDescent="0.4">
      <c r="B31" s="22" t="s">
        <v>215</v>
      </c>
      <c r="C31" s="148">
        <v>45358</v>
      </c>
      <c r="D31" s="148" t="s">
        <v>77</v>
      </c>
      <c r="E31" s="148">
        <v>47184</v>
      </c>
      <c r="F31" s="148">
        <v>47549</v>
      </c>
      <c r="G31" s="108"/>
      <c r="H31" s="149">
        <f t="shared" si="1"/>
        <v>3.6876712328767125</v>
      </c>
      <c r="I31" s="23"/>
      <c r="J31" s="112">
        <v>49600000</v>
      </c>
    </row>
    <row r="32" spans="2:10" s="12" customFormat="1" ht="15" customHeight="1" x14ac:dyDescent="0.4">
      <c r="B32" s="22" t="s">
        <v>216</v>
      </c>
      <c r="C32" s="148">
        <v>45441</v>
      </c>
      <c r="D32" s="148" t="s">
        <v>77</v>
      </c>
      <c r="E32" s="148">
        <v>47267</v>
      </c>
      <c r="F32" s="148">
        <v>47632</v>
      </c>
      <c r="G32" s="108"/>
      <c r="H32" s="149">
        <f t="shared" si="1"/>
        <v>3.9150684931506849</v>
      </c>
      <c r="I32" s="23"/>
      <c r="J32" s="112">
        <v>1000000000</v>
      </c>
    </row>
    <row r="33" spans="2:10" s="12" customFormat="1" ht="15" customHeight="1" x14ac:dyDescent="0.4">
      <c r="B33" s="22" t="s">
        <v>219</v>
      </c>
      <c r="C33" s="148">
        <v>45727</v>
      </c>
      <c r="D33" s="148" t="s">
        <v>78</v>
      </c>
      <c r="E33" s="148">
        <v>46823</v>
      </c>
      <c r="F33" s="148">
        <v>47188</v>
      </c>
      <c r="G33" s="108"/>
      <c r="H33" s="149">
        <f t="shared" si="1"/>
        <v>2.6986301369863015</v>
      </c>
      <c r="I33" s="23"/>
      <c r="J33" s="109">
        <v>400000000</v>
      </c>
    </row>
    <row r="34" spans="2:10" s="12" customFormat="1" ht="15" customHeight="1" x14ac:dyDescent="0.4">
      <c r="B34" s="22"/>
      <c r="C34" s="148"/>
      <c r="D34" s="148"/>
      <c r="E34" s="148"/>
      <c r="F34" s="148"/>
      <c r="G34" s="108"/>
      <c r="H34" s="149"/>
      <c r="I34" s="23"/>
      <c r="J34" s="109"/>
    </row>
    <row r="35" spans="2:10" s="12" customFormat="1" ht="15" customHeight="1" x14ac:dyDescent="0.4">
      <c r="B35" s="24" t="s">
        <v>25</v>
      </c>
      <c r="C35" s="24"/>
      <c r="D35" s="24"/>
      <c r="E35" s="24"/>
      <c r="F35" s="8"/>
      <c r="G35" s="182" t="s">
        <v>19</v>
      </c>
      <c r="H35" s="183"/>
      <c r="I35" s="182" t="s">
        <v>20</v>
      </c>
      <c r="J35" s="184"/>
    </row>
    <row r="36" spans="2:10" s="12" customFormat="1" ht="15" customHeight="1" x14ac:dyDescent="0.4">
      <c r="B36" s="18" t="s">
        <v>26</v>
      </c>
      <c r="C36" s="18"/>
      <c r="D36" s="18"/>
      <c r="E36" s="18"/>
      <c r="F36" s="4"/>
      <c r="G36" s="4"/>
      <c r="H36" s="113">
        <v>27.105510570080281</v>
      </c>
      <c r="I36" s="110"/>
      <c r="J36" s="110">
        <v>13834269280.710094</v>
      </c>
    </row>
    <row r="37" spans="2:10" ht="15" customHeight="1" x14ac:dyDescent="0.4">
      <c r="B37" s="18" t="s">
        <v>27</v>
      </c>
      <c r="C37" s="18"/>
      <c r="D37" s="18"/>
      <c r="E37" s="18"/>
      <c r="H37" s="111">
        <v>0</v>
      </c>
      <c r="I37" s="185">
        <f>+SUM(I38:J40)</f>
        <v>289500000</v>
      </c>
      <c r="J37" s="185"/>
    </row>
    <row r="38" spans="2:10" s="12" customFormat="1" ht="15" customHeight="1" x14ac:dyDescent="0.4">
      <c r="B38" s="22" t="s">
        <v>28</v>
      </c>
      <c r="C38" s="22"/>
      <c r="D38" s="22"/>
      <c r="E38" s="22"/>
      <c r="F38" s="25"/>
      <c r="G38" s="25"/>
      <c r="H38" s="112">
        <v>0</v>
      </c>
      <c r="I38" s="109"/>
      <c r="J38" s="109">
        <v>289500000</v>
      </c>
    </row>
    <row r="39" spans="2:10" s="12" customFormat="1" ht="15" customHeight="1" x14ac:dyDescent="0.4">
      <c r="B39" s="22" t="s">
        <v>29</v>
      </c>
      <c r="C39" s="22"/>
      <c r="D39" s="22"/>
      <c r="E39" s="22"/>
      <c r="F39" s="4"/>
      <c r="G39" s="4"/>
      <c r="H39" s="112">
        <v>0</v>
      </c>
      <c r="I39" s="168">
        <v>0</v>
      </c>
      <c r="J39" s="168"/>
    </row>
    <row r="40" spans="2:10" s="12" customFormat="1" ht="15" customHeight="1" x14ac:dyDescent="0.4">
      <c r="B40" s="22" t="s">
        <v>193</v>
      </c>
      <c r="C40" s="22"/>
      <c r="D40" s="22"/>
      <c r="E40" s="22"/>
      <c r="F40" s="4"/>
      <c r="G40" s="4"/>
      <c r="H40" s="112">
        <v>0</v>
      </c>
      <c r="I40" s="168">
        <v>0</v>
      </c>
      <c r="J40" s="168"/>
    </row>
    <row r="41" spans="2:10" s="12" customFormat="1" ht="15" customHeight="1" x14ac:dyDescent="0.4">
      <c r="B41" s="21" t="s">
        <v>30</v>
      </c>
      <c r="C41" s="21"/>
      <c r="D41" s="21"/>
      <c r="E41" s="21"/>
      <c r="F41" s="4"/>
      <c r="G41" s="4"/>
      <c r="H41" s="111">
        <f>+H36</f>
        <v>27.105510570080281</v>
      </c>
      <c r="I41" s="129"/>
      <c r="J41" s="129">
        <f>+J36+I37</f>
        <v>14123769280.710094</v>
      </c>
    </row>
    <row r="42" spans="2:10" s="12" customFormat="1" ht="15" customHeight="1" x14ac:dyDescent="0.4">
      <c r="B42" s="22" t="s">
        <v>31</v>
      </c>
      <c r="C42" s="22"/>
      <c r="D42" s="22"/>
      <c r="E42" s="22"/>
      <c r="F42" s="4"/>
      <c r="G42" s="4"/>
      <c r="H42" s="26" t="s">
        <v>32</v>
      </c>
      <c r="I42" s="26"/>
      <c r="J42" s="26">
        <v>0</v>
      </c>
    </row>
    <row r="43" spans="2:10" s="12" customFormat="1" ht="15" customHeight="1" thickBot="1" x14ac:dyDescent="0.45">
      <c r="B43" s="27" t="s">
        <v>33</v>
      </c>
      <c r="C43" s="27"/>
      <c r="D43" s="27"/>
      <c r="E43" s="27"/>
      <c r="F43" s="28"/>
      <c r="G43" s="28"/>
      <c r="H43" s="28"/>
      <c r="I43" s="28"/>
      <c r="J43" s="28">
        <f>+J41/J11-1</f>
        <v>0.17880792567730763</v>
      </c>
    </row>
    <row r="44" spans="2:10" s="30" customFormat="1" ht="15" customHeight="1" thickBot="1" x14ac:dyDescent="0.45">
      <c r="B44" s="29" t="s">
        <v>34</v>
      </c>
      <c r="C44" s="29"/>
      <c r="D44" s="29"/>
      <c r="E44" s="29"/>
      <c r="F44" s="28"/>
      <c r="G44" s="28"/>
      <c r="H44" s="28"/>
      <c r="I44" s="28"/>
      <c r="J44" s="28">
        <v>0.05</v>
      </c>
    </row>
    <row r="45" spans="2:10" s="12" customFormat="1" ht="9" customHeight="1" x14ac:dyDescent="0.4">
      <c r="B45" s="31"/>
      <c r="C45" s="32"/>
      <c r="D45" s="32"/>
      <c r="E45" s="32"/>
      <c r="F45" s="32"/>
      <c r="G45" s="32"/>
      <c r="H45" s="32"/>
      <c r="I45" s="32"/>
      <c r="J45" s="32"/>
    </row>
    <row r="46" spans="2:10" s="12" customFormat="1" ht="15" customHeight="1" x14ac:dyDescent="0.4">
      <c r="B46" s="33" t="s">
        <v>35</v>
      </c>
      <c r="C46" s="33"/>
      <c r="D46" s="33"/>
      <c r="E46" s="33"/>
      <c r="F46" s="33"/>
      <c r="G46" s="33"/>
      <c r="H46" s="33"/>
      <c r="I46" s="33"/>
      <c r="J46" s="33"/>
    </row>
    <row r="47" spans="2:10" s="12" customFormat="1" ht="15" customHeight="1" x14ac:dyDescent="0.4">
      <c r="B47" s="178" t="s">
        <v>36</v>
      </c>
      <c r="C47" s="178"/>
      <c r="D47" s="178"/>
      <c r="E47" s="178"/>
      <c r="F47" s="178"/>
      <c r="G47" s="178"/>
      <c r="H47" s="34"/>
      <c r="I47" s="4"/>
      <c r="J47" s="147">
        <v>13814551139.586498</v>
      </c>
    </row>
    <row r="48" spans="2:10" s="12" customFormat="1" ht="15" customHeight="1" x14ac:dyDescent="0.4">
      <c r="B48" s="178" t="s">
        <v>37</v>
      </c>
      <c r="C48" s="178"/>
      <c r="D48" s="178"/>
      <c r="E48" s="178"/>
      <c r="F48" s="178"/>
      <c r="G48" s="178"/>
      <c r="H48" s="34"/>
      <c r="I48" s="35"/>
      <c r="J48" s="147">
        <v>12914145238.773239</v>
      </c>
    </row>
    <row r="49" spans="2:10" s="12" customFormat="1" ht="15" customHeight="1" x14ac:dyDescent="0.4">
      <c r="B49" s="178" t="s">
        <v>38</v>
      </c>
      <c r="C49" s="178"/>
      <c r="D49" s="178"/>
      <c r="E49" s="178"/>
      <c r="F49" s="178"/>
      <c r="G49" s="178"/>
      <c r="H49" s="34"/>
      <c r="I49" s="4"/>
      <c r="J49" s="23" t="s">
        <v>39</v>
      </c>
    </row>
    <row r="50" spans="2:10" s="12" customFormat="1" ht="15" customHeight="1" x14ac:dyDescent="0.4">
      <c r="B50" s="178" t="s">
        <v>40</v>
      </c>
      <c r="C50" s="178"/>
      <c r="D50" s="178"/>
      <c r="E50" s="178"/>
      <c r="F50" s="178"/>
      <c r="G50" s="178"/>
      <c r="H50" s="34"/>
      <c r="I50" s="4"/>
      <c r="J50" s="23" t="s">
        <v>39</v>
      </c>
    </row>
    <row r="51" spans="2:10" s="12" customFormat="1" ht="15" customHeight="1" x14ac:dyDescent="0.4">
      <c r="B51" s="178" t="s">
        <v>41</v>
      </c>
      <c r="C51" s="178"/>
      <c r="D51" s="178"/>
      <c r="E51" s="178"/>
      <c r="F51" s="178"/>
      <c r="G51" s="178"/>
      <c r="H51" s="34"/>
      <c r="I51" s="4"/>
      <c r="J51" s="23" t="s">
        <v>39</v>
      </c>
    </row>
    <row r="52" spans="2:10" s="12" customFormat="1" ht="15" customHeight="1" x14ac:dyDescent="0.4">
      <c r="B52" s="178" t="s">
        <v>42</v>
      </c>
      <c r="C52" s="178"/>
      <c r="D52" s="178"/>
      <c r="E52" s="178"/>
      <c r="F52" s="178"/>
      <c r="G52" s="178"/>
      <c r="H52" s="36"/>
      <c r="I52" s="4"/>
      <c r="J52" s="23" t="s">
        <v>39</v>
      </c>
    </row>
    <row r="53" spans="2:10" s="12" customFormat="1" ht="15" customHeight="1" x14ac:dyDescent="0.4">
      <c r="B53" s="178" t="s">
        <v>43</v>
      </c>
      <c r="C53" s="178"/>
      <c r="D53" s="178"/>
      <c r="E53" s="178"/>
      <c r="F53" s="178"/>
      <c r="G53" s="178"/>
      <c r="H53" s="37"/>
      <c r="I53" s="4"/>
      <c r="J53" s="23" t="s">
        <v>39</v>
      </c>
    </row>
    <row r="54" spans="2:10" s="12" customFormat="1" ht="15" customHeight="1" thickBot="1" x14ac:dyDescent="0.45">
      <c r="B54" s="179" t="s">
        <v>44</v>
      </c>
      <c r="C54" s="179"/>
      <c r="D54" s="179"/>
      <c r="E54" s="179"/>
      <c r="F54" s="179"/>
      <c r="G54" s="179"/>
      <c r="H54" s="38"/>
      <c r="I54" s="39"/>
      <c r="J54" s="40" t="s">
        <v>39</v>
      </c>
    </row>
    <row r="55" spans="2:10" s="12" customFormat="1" ht="9.6" customHeight="1" x14ac:dyDescent="0.4">
      <c r="B55" s="31"/>
      <c r="C55" s="32"/>
      <c r="D55" s="32"/>
      <c r="E55" s="32"/>
      <c r="F55" s="32"/>
      <c r="G55" s="32"/>
      <c r="H55" s="32"/>
      <c r="I55" s="32"/>
      <c r="J55" s="32"/>
    </row>
    <row r="56" spans="2:10" s="12" customFormat="1" ht="15" customHeight="1" x14ac:dyDescent="0.4">
      <c r="B56" s="33" t="s">
        <v>45</v>
      </c>
      <c r="C56" s="33"/>
      <c r="D56" s="33"/>
      <c r="E56" s="33"/>
      <c r="F56" s="33"/>
      <c r="G56" s="33"/>
      <c r="H56" s="33"/>
      <c r="I56" s="33"/>
      <c r="J56" s="33"/>
    </row>
    <row r="57" spans="2:10" s="12" customFormat="1" ht="15" customHeight="1" x14ac:dyDescent="0.4">
      <c r="B57" s="162" t="s">
        <v>46</v>
      </c>
      <c r="C57" s="162"/>
      <c r="D57" s="162"/>
      <c r="E57" s="162"/>
      <c r="F57" s="162"/>
      <c r="G57" s="162"/>
      <c r="H57" s="41"/>
      <c r="I57" s="42"/>
    </row>
    <row r="58" spans="2:10" s="12" customFormat="1" ht="15" customHeight="1" x14ac:dyDescent="0.4">
      <c r="B58" s="178" t="s">
        <v>47</v>
      </c>
      <c r="C58" s="178"/>
      <c r="D58" s="178"/>
      <c r="E58" s="178"/>
      <c r="F58" s="178"/>
      <c r="G58" s="178"/>
      <c r="H58" s="42"/>
      <c r="J58" s="23" t="s">
        <v>48</v>
      </c>
    </row>
    <row r="59" spans="2:10" s="12" customFormat="1" ht="15" customHeight="1" x14ac:dyDescent="0.4">
      <c r="B59" s="178" t="s">
        <v>49</v>
      </c>
      <c r="C59" s="178"/>
      <c r="D59" s="178"/>
      <c r="E59" s="178"/>
      <c r="F59" s="178"/>
      <c r="G59" s="178"/>
      <c r="H59" s="42"/>
      <c r="J59" s="23" t="s">
        <v>48</v>
      </c>
    </row>
    <row r="60" spans="2:10" s="12" customFormat="1" ht="15" customHeight="1" x14ac:dyDescent="0.4">
      <c r="B60" s="178" t="s">
        <v>50</v>
      </c>
      <c r="C60" s="178"/>
      <c r="D60" s="178"/>
      <c r="E60" s="178"/>
      <c r="F60" s="178"/>
      <c r="G60" s="178"/>
      <c r="H60" s="42"/>
      <c r="J60" s="23" t="s">
        <v>48</v>
      </c>
    </row>
    <row r="61" spans="2:10" s="12" customFormat="1" ht="15" customHeight="1" thickBot="1" x14ac:dyDescent="0.45">
      <c r="B61" s="177" t="s">
        <v>51</v>
      </c>
      <c r="C61" s="177"/>
      <c r="D61" s="177"/>
      <c r="E61" s="177"/>
      <c r="F61" s="177"/>
      <c r="G61" s="177"/>
      <c r="H61" s="43"/>
      <c r="I61" s="44"/>
      <c r="J61" s="45" t="s">
        <v>10</v>
      </c>
    </row>
    <row r="62" spans="2:10" s="12" customFormat="1" ht="10.199999999999999" customHeight="1" x14ac:dyDescent="0.4">
      <c r="B62" s="31"/>
      <c r="C62" s="32"/>
      <c r="D62" s="32"/>
      <c r="E62" s="32"/>
      <c r="F62" s="32"/>
      <c r="G62" s="32"/>
      <c r="H62" s="32"/>
      <c r="I62" s="32"/>
      <c r="J62" s="32"/>
    </row>
    <row r="63" spans="2:10" s="12" customFormat="1" ht="15" customHeight="1" x14ac:dyDescent="0.4">
      <c r="B63" s="33" t="s">
        <v>52</v>
      </c>
      <c r="C63" s="33"/>
      <c r="D63" s="33"/>
      <c r="E63" s="33"/>
      <c r="F63" s="33"/>
      <c r="G63" s="33"/>
      <c r="H63" s="33"/>
      <c r="I63" s="33"/>
      <c r="J63" s="33"/>
    </row>
    <row r="64" spans="2:10" s="12" customFormat="1" ht="15" customHeight="1" x14ac:dyDescent="0.4">
      <c r="B64" s="46" t="s">
        <v>53</v>
      </c>
      <c r="C64" s="46"/>
      <c r="D64" s="46"/>
      <c r="E64" s="46"/>
      <c r="F64" s="47"/>
      <c r="G64" s="47"/>
      <c r="H64" s="48"/>
      <c r="I64" s="48"/>
      <c r="J64" s="48"/>
    </row>
    <row r="65" spans="2:10" ht="15" customHeight="1" x14ac:dyDescent="0.4">
      <c r="B65" s="11" t="s">
        <v>54</v>
      </c>
      <c r="C65" s="11"/>
      <c r="D65" s="11"/>
      <c r="E65" s="11"/>
      <c r="F65" s="1"/>
      <c r="G65" s="1"/>
      <c r="H65" s="11"/>
      <c r="I65" s="49"/>
      <c r="J65" s="99">
        <v>192849</v>
      </c>
    </row>
    <row r="66" spans="2:10" s="12" customFormat="1" ht="15" customHeight="1" x14ac:dyDescent="0.4">
      <c r="B66" s="11" t="s">
        <v>55</v>
      </c>
      <c r="C66" s="11"/>
      <c r="D66" s="11"/>
      <c r="E66" s="11"/>
      <c r="F66" s="1"/>
      <c r="G66" s="1"/>
      <c r="H66" s="11"/>
      <c r="I66" s="168">
        <v>18672699930.129894</v>
      </c>
      <c r="J66" s="168"/>
    </row>
    <row r="67" spans="2:10" s="12" customFormat="1" ht="15" customHeight="1" x14ac:dyDescent="0.4">
      <c r="B67" s="11" t="s">
        <v>56</v>
      </c>
      <c r="C67" s="11"/>
      <c r="D67" s="11"/>
      <c r="E67" s="11"/>
      <c r="F67" s="1"/>
      <c r="G67" s="1"/>
      <c r="H67" s="11"/>
      <c r="I67" s="168">
        <f>+J36</f>
        <v>13834269280.710094</v>
      </c>
      <c r="J67" s="168"/>
    </row>
    <row r="68" spans="2:10" s="12" customFormat="1" ht="15" customHeight="1" x14ac:dyDescent="0.4">
      <c r="B68" s="11" t="s">
        <v>57</v>
      </c>
      <c r="C68" s="11"/>
      <c r="D68" s="11"/>
      <c r="E68" s="11"/>
      <c r="F68" s="1"/>
      <c r="G68" s="1"/>
      <c r="H68" s="11"/>
      <c r="I68" s="49"/>
      <c r="J68" s="118">
        <f>I66/J65</f>
        <v>96825.495232694462</v>
      </c>
    </row>
    <row r="69" spans="2:10" s="12" customFormat="1" ht="15" customHeight="1" x14ac:dyDescent="0.4">
      <c r="B69" s="11" t="s">
        <v>58</v>
      </c>
      <c r="C69" s="11"/>
      <c r="D69" s="11"/>
      <c r="E69" s="11"/>
      <c r="F69" s="1"/>
      <c r="G69" s="1"/>
      <c r="H69" s="11"/>
      <c r="I69" s="49"/>
      <c r="J69" s="118">
        <f>I67/J65</f>
        <v>71736.276987228834</v>
      </c>
    </row>
    <row r="70" spans="2:10" s="12" customFormat="1" ht="15" customHeight="1" x14ac:dyDescent="0.4">
      <c r="B70" s="11" t="s">
        <v>59</v>
      </c>
      <c r="C70" s="11"/>
      <c r="D70" s="11"/>
      <c r="E70" s="11"/>
      <c r="F70" s="1"/>
      <c r="G70" s="1"/>
      <c r="H70" s="11"/>
      <c r="I70" s="49"/>
      <c r="J70" s="112">
        <v>14075650.810000001</v>
      </c>
    </row>
    <row r="71" spans="2:10" s="12" customFormat="1" ht="15" customHeight="1" x14ac:dyDescent="0.4">
      <c r="B71" s="11" t="s">
        <v>60</v>
      </c>
      <c r="C71" s="11"/>
      <c r="D71" s="11"/>
      <c r="E71" s="11"/>
      <c r="F71" s="1"/>
      <c r="G71" s="1"/>
      <c r="H71" s="11"/>
      <c r="I71" s="49"/>
      <c r="J71" s="119">
        <f>+J70/J36</f>
        <v>1.0174480866601662E-3</v>
      </c>
    </row>
    <row r="72" spans="2:10" s="12" customFormat="1" ht="15" customHeight="1" x14ac:dyDescent="0.4">
      <c r="B72" s="11" t="s">
        <v>61</v>
      </c>
      <c r="C72" s="11"/>
      <c r="D72" s="11"/>
      <c r="E72" s="11"/>
      <c r="F72" s="1"/>
      <c r="G72" s="1"/>
      <c r="H72" s="11"/>
      <c r="I72" s="49"/>
      <c r="J72" s="112">
        <v>24427001.379999999</v>
      </c>
    </row>
    <row r="73" spans="2:10" s="12" customFormat="1" ht="15" customHeight="1" x14ac:dyDescent="0.4">
      <c r="B73" s="11" t="s">
        <v>62</v>
      </c>
      <c r="C73" s="11"/>
      <c r="D73" s="11"/>
      <c r="E73" s="11"/>
      <c r="F73" s="1"/>
      <c r="G73" s="1"/>
      <c r="H73" s="11"/>
      <c r="I73" s="49"/>
      <c r="J73" s="120">
        <f>+J72/J36</f>
        <v>1.7656878642705004E-3</v>
      </c>
    </row>
    <row r="74" spans="2:10" s="12" customFormat="1" ht="15" customHeight="1" x14ac:dyDescent="0.4">
      <c r="B74" s="11" t="s">
        <v>63</v>
      </c>
      <c r="C74" s="11"/>
      <c r="D74" s="11"/>
      <c r="E74" s="11"/>
      <c r="F74" s="1"/>
      <c r="G74" s="1"/>
      <c r="H74" s="11"/>
      <c r="I74" s="49"/>
      <c r="J74" s="23">
        <v>82.846367160765752</v>
      </c>
    </row>
    <row r="75" spans="2:10" s="12" customFormat="1" ht="15" customHeight="1" x14ac:dyDescent="0.4">
      <c r="B75" s="11" t="s">
        <v>64</v>
      </c>
      <c r="C75" s="11"/>
      <c r="D75" s="11"/>
      <c r="E75" s="11"/>
      <c r="F75" s="1"/>
      <c r="G75" s="1"/>
      <c r="H75" s="11"/>
      <c r="I75" s="49"/>
      <c r="J75" s="23">
        <v>329.78371193597673</v>
      </c>
    </row>
    <row r="76" spans="2:10" s="12" customFormat="1" ht="15" customHeight="1" x14ac:dyDescent="0.4">
      <c r="B76" s="11" t="s">
        <v>65</v>
      </c>
      <c r="C76" s="11"/>
      <c r="D76" s="11"/>
      <c r="E76" s="11"/>
      <c r="F76" s="1"/>
      <c r="G76" s="1"/>
      <c r="H76" s="11"/>
      <c r="I76" s="49"/>
      <c r="J76" s="26">
        <v>0.54867274570575786</v>
      </c>
    </row>
    <row r="77" spans="2:10" s="12" customFormat="1" ht="15" customHeight="1" x14ac:dyDescent="0.4">
      <c r="B77" s="11" t="s">
        <v>66</v>
      </c>
      <c r="C77" s="11"/>
      <c r="D77" s="11"/>
      <c r="E77" s="11"/>
      <c r="F77" s="1"/>
      <c r="G77" s="1"/>
      <c r="H77" s="11"/>
      <c r="I77" s="49"/>
      <c r="J77" s="26">
        <v>0.55245292881449481</v>
      </c>
    </row>
    <row r="78" spans="2:10" s="12" customFormat="1" ht="15" customHeight="1" x14ac:dyDescent="0.4">
      <c r="B78" s="49" t="s">
        <v>67</v>
      </c>
      <c r="C78" s="11"/>
      <c r="D78" s="11"/>
      <c r="E78" s="11"/>
      <c r="F78" s="50"/>
      <c r="G78" s="50"/>
      <c r="H78" s="11"/>
      <c r="I78" s="49"/>
      <c r="J78" s="26">
        <v>3.2591869196858136E-2</v>
      </c>
    </row>
    <row r="79" spans="2:10" s="12" customFormat="1" ht="15" customHeight="1" x14ac:dyDescent="0.4">
      <c r="B79" s="49" t="s">
        <v>68</v>
      </c>
      <c r="C79" s="11"/>
      <c r="D79" s="11"/>
      <c r="E79" s="11"/>
      <c r="F79" s="50"/>
      <c r="G79" s="50"/>
      <c r="H79" s="11"/>
      <c r="I79" s="49"/>
      <c r="J79" s="26">
        <v>7.0048138466889476E-3</v>
      </c>
    </row>
    <row r="80" spans="2:10" s="12" customFormat="1" ht="15" customHeight="1" thickBot="1" x14ac:dyDescent="0.45">
      <c r="B80" s="13" t="s">
        <v>69</v>
      </c>
      <c r="C80" s="13"/>
      <c r="D80" s="13"/>
      <c r="E80" s="13"/>
      <c r="F80" s="51"/>
      <c r="G80" s="51"/>
      <c r="H80" s="51"/>
      <c r="I80" s="107"/>
      <c r="J80" s="121">
        <v>62794</v>
      </c>
    </row>
    <row r="81" spans="2:10" s="12" customFormat="1" ht="15" customHeight="1" x14ac:dyDescent="0.4">
      <c r="B81" s="52" t="s">
        <v>70</v>
      </c>
      <c r="C81" s="53"/>
      <c r="D81" s="53"/>
      <c r="E81" s="30"/>
      <c r="F81" s="54"/>
      <c r="G81" s="54" t="s">
        <v>71</v>
      </c>
      <c r="H81" s="55" t="s">
        <v>72</v>
      </c>
      <c r="I81" s="55" t="s">
        <v>73</v>
      </c>
      <c r="J81" s="55" t="s">
        <v>74</v>
      </c>
    </row>
    <row r="82" spans="2:10" s="12" customFormat="1" ht="15" customHeight="1" x14ac:dyDescent="0.4">
      <c r="B82" s="49" t="s">
        <v>24</v>
      </c>
      <c r="C82" s="49"/>
      <c r="D82" s="49"/>
      <c r="E82" s="30"/>
      <c r="F82" s="49"/>
      <c r="G82" s="56">
        <v>16110</v>
      </c>
      <c r="H82" s="36">
        <f>+G82/$J$65</f>
        <v>8.3536860445218797E-2</v>
      </c>
      <c r="I82" s="56">
        <v>657534283.43000281</v>
      </c>
      <c r="J82" s="36">
        <f>+I82/$J$36</f>
        <v>4.7529383018938345E-2</v>
      </c>
    </row>
    <row r="83" spans="2:10" s="12" customFormat="1" ht="15" customHeight="1" thickBot="1" x14ac:dyDescent="0.45">
      <c r="B83" s="57" t="s">
        <v>48</v>
      </c>
      <c r="C83" s="57"/>
      <c r="D83" s="57"/>
      <c r="E83" s="58"/>
      <c r="F83" s="57"/>
      <c r="G83" s="122">
        <v>176739</v>
      </c>
      <c r="H83" s="115">
        <f>+G83/$J$65</f>
        <v>0.9164631395547812</v>
      </c>
      <c r="I83" s="122">
        <v>13176734997.279907</v>
      </c>
      <c r="J83" s="115">
        <f>+I83/$J$36</f>
        <v>0.95247061698104829</v>
      </c>
    </row>
    <row r="84" spans="2:10" s="12" customFormat="1" ht="15" customHeight="1" x14ac:dyDescent="0.4">
      <c r="B84" s="18" t="s">
        <v>75</v>
      </c>
      <c r="C84" s="18"/>
      <c r="D84" s="49"/>
      <c r="E84" s="30"/>
      <c r="F84" s="54"/>
      <c r="G84" s="59" t="s">
        <v>71</v>
      </c>
      <c r="H84" s="116" t="s">
        <v>72</v>
      </c>
      <c r="I84" s="116" t="s">
        <v>73</v>
      </c>
      <c r="J84" s="116" t="s">
        <v>74</v>
      </c>
    </row>
    <row r="85" spans="2:10" s="12" customFormat="1" ht="15" customHeight="1" x14ac:dyDescent="0.4">
      <c r="B85" s="49" t="s">
        <v>24</v>
      </c>
      <c r="C85" s="49"/>
      <c r="D85" s="49"/>
      <c r="E85" s="30"/>
      <c r="F85" s="49"/>
      <c r="G85" s="56">
        <f>+J65</f>
        <v>192849</v>
      </c>
      <c r="H85" s="36">
        <f>+G85/$J$65</f>
        <v>1</v>
      </c>
      <c r="I85" s="56">
        <f>+J36</f>
        <v>13834269280.710094</v>
      </c>
      <c r="J85" s="36">
        <f>+I85/$J$36</f>
        <v>1</v>
      </c>
    </row>
    <row r="86" spans="2:10" s="12" customFormat="1" ht="15" customHeight="1" thickBot="1" x14ac:dyDescent="0.45">
      <c r="B86" s="57" t="s">
        <v>48</v>
      </c>
      <c r="C86" s="57"/>
      <c r="D86" s="57"/>
      <c r="E86" s="58"/>
      <c r="F86" s="57"/>
      <c r="G86" s="122">
        <v>0</v>
      </c>
      <c r="H86" s="115">
        <f>+G86/$J$65</f>
        <v>0</v>
      </c>
      <c r="I86" s="122">
        <v>0</v>
      </c>
      <c r="J86" s="115">
        <f>+I86/$J$36</f>
        <v>0</v>
      </c>
    </row>
    <row r="87" spans="2:10" s="12" customFormat="1" ht="15" customHeight="1" x14ac:dyDescent="0.4">
      <c r="B87" s="18" t="s">
        <v>76</v>
      </c>
      <c r="C87" s="60"/>
      <c r="D87" s="60"/>
      <c r="E87" s="60"/>
      <c r="F87" s="10"/>
      <c r="G87" s="59" t="s">
        <v>71</v>
      </c>
      <c r="H87" s="116" t="s">
        <v>72</v>
      </c>
      <c r="I87" s="116" t="s">
        <v>73</v>
      </c>
      <c r="J87" s="116" t="s">
        <v>74</v>
      </c>
    </row>
    <row r="88" spans="2:10" s="12" customFormat="1" ht="15" customHeight="1" x14ac:dyDescent="0.4">
      <c r="B88" s="11" t="s">
        <v>77</v>
      </c>
      <c r="C88" s="11"/>
      <c r="D88" s="11"/>
      <c r="E88" s="11"/>
      <c r="F88" s="61"/>
      <c r="G88" s="56">
        <v>2479</v>
      </c>
      <c r="H88" s="36">
        <f>+G88/$J$65</f>
        <v>1.2854616824562222E-2</v>
      </c>
      <c r="I88" s="56">
        <v>191328446.15999937</v>
      </c>
      <c r="J88" s="36">
        <f>+I88/$J$36</f>
        <v>1.3830036287263793E-2</v>
      </c>
    </row>
    <row r="89" spans="2:10" s="12" customFormat="1" ht="15" customHeight="1" thickBot="1" x14ac:dyDescent="0.45">
      <c r="B89" s="13" t="s">
        <v>78</v>
      </c>
      <c r="C89" s="13"/>
      <c r="D89" s="13"/>
      <c r="E89" s="13"/>
      <c r="F89" s="13"/>
      <c r="G89" s="122">
        <v>190370</v>
      </c>
      <c r="H89" s="115">
        <f>+G89/$J$65</f>
        <v>0.98714538317543776</v>
      </c>
      <c r="I89" s="122">
        <v>13642940834.55006</v>
      </c>
      <c r="J89" s="115">
        <f>+I89/$J$36</f>
        <v>0.98616996371273369</v>
      </c>
    </row>
    <row r="90" spans="2:10" s="12" customFormat="1" ht="15" customHeight="1" x14ac:dyDescent="0.4">
      <c r="B90" s="52" t="s">
        <v>79</v>
      </c>
      <c r="C90" s="53"/>
      <c r="D90" s="53"/>
      <c r="E90" s="30"/>
      <c r="F90" s="30"/>
      <c r="G90" s="59" t="s">
        <v>71</v>
      </c>
      <c r="H90" s="116" t="s">
        <v>72</v>
      </c>
      <c r="I90" s="116" t="s">
        <v>73</v>
      </c>
      <c r="J90" s="116" t="s">
        <v>74</v>
      </c>
    </row>
    <row r="91" spans="2:10" s="12" customFormat="1" ht="15" customHeight="1" x14ac:dyDescent="0.4">
      <c r="B91" s="49" t="s">
        <v>80</v>
      </c>
      <c r="C91" s="49"/>
      <c r="D91" s="49"/>
      <c r="E91" s="30"/>
      <c r="F91" s="30"/>
      <c r="G91" s="56">
        <v>191277</v>
      </c>
      <c r="H91" s="36">
        <f>+G91/$J$65</f>
        <v>0.99184854471633244</v>
      </c>
      <c r="I91" s="56">
        <v>13667509574.050089</v>
      </c>
      <c r="J91" s="36">
        <f>+I91/$J$36</f>
        <v>0.98794589701296853</v>
      </c>
    </row>
    <row r="92" spans="2:10" s="12" customFormat="1" ht="15" customHeight="1" x14ac:dyDescent="0.4">
      <c r="B92" s="49" t="s">
        <v>81</v>
      </c>
      <c r="C92" s="49"/>
      <c r="D92" s="49"/>
      <c r="E92" s="30"/>
      <c r="F92" s="30"/>
      <c r="G92" s="56">
        <v>0</v>
      </c>
      <c r="H92" s="26">
        <f t="shared" ref="H92:H96" si="2">+G92/$J$65</f>
        <v>0</v>
      </c>
      <c r="I92" s="56">
        <v>0</v>
      </c>
      <c r="J92" s="26">
        <f t="shared" ref="J92:J96" si="3">+I92/$J$36</f>
        <v>0</v>
      </c>
    </row>
    <row r="93" spans="2:10" s="12" customFormat="1" ht="15" customHeight="1" x14ac:dyDescent="0.4">
      <c r="B93" s="49" t="s">
        <v>82</v>
      </c>
      <c r="C93" s="49"/>
      <c r="D93" s="49"/>
      <c r="E93" s="30"/>
      <c r="F93" s="30"/>
      <c r="G93" s="56">
        <v>20</v>
      </c>
      <c r="H93" s="26">
        <f t="shared" si="2"/>
        <v>1.0370808248940881E-4</v>
      </c>
      <c r="I93" s="56">
        <v>87913.86</v>
      </c>
      <c r="J93" s="26">
        <f t="shared" si="3"/>
        <v>6.3547888374981449E-6</v>
      </c>
    </row>
    <row r="94" spans="2:10" s="12" customFormat="1" ht="15" customHeight="1" x14ac:dyDescent="0.4">
      <c r="B94" s="49" t="s">
        <v>83</v>
      </c>
      <c r="C94" s="49"/>
      <c r="D94" s="49"/>
      <c r="E94" s="30"/>
      <c r="F94" s="30"/>
      <c r="G94" s="56">
        <v>0</v>
      </c>
      <c r="H94" s="26">
        <f t="shared" si="2"/>
        <v>0</v>
      </c>
      <c r="I94" s="56">
        <v>0</v>
      </c>
      <c r="J94" s="26">
        <f t="shared" si="3"/>
        <v>0</v>
      </c>
    </row>
    <row r="95" spans="2:10" s="12" customFormat="1" ht="15" customHeight="1" x14ac:dyDescent="0.4">
      <c r="B95" s="49" t="s">
        <v>84</v>
      </c>
      <c r="C95" s="49"/>
      <c r="D95" s="49"/>
      <c r="E95" s="30"/>
      <c r="F95" s="30"/>
      <c r="G95" s="56">
        <v>1552</v>
      </c>
      <c r="H95" s="26">
        <f t="shared" si="2"/>
        <v>8.0477472011781237E-3</v>
      </c>
      <c r="I95" s="56">
        <v>166671792.79999998</v>
      </c>
      <c r="J95" s="26">
        <f t="shared" si="3"/>
        <v>1.204774819819359E-2</v>
      </c>
    </row>
    <row r="96" spans="2:10" s="12" customFormat="1" ht="15" customHeight="1" thickBot="1" x14ac:dyDescent="0.45">
      <c r="B96" s="13" t="s">
        <v>85</v>
      </c>
      <c r="C96" s="13"/>
      <c r="D96" s="13"/>
      <c r="E96" s="13"/>
      <c r="F96" s="13"/>
      <c r="G96" s="122">
        <v>0</v>
      </c>
      <c r="H96" s="115">
        <f t="shared" si="2"/>
        <v>0</v>
      </c>
      <c r="I96" s="122">
        <v>0</v>
      </c>
      <c r="J96" s="115">
        <f t="shared" si="3"/>
        <v>0</v>
      </c>
    </row>
    <row r="97" spans="2:10" s="12" customFormat="1" ht="9" customHeight="1" x14ac:dyDescent="0.4">
      <c r="B97" s="11"/>
      <c r="C97" s="11"/>
      <c r="D97" s="11"/>
      <c r="E97" s="11"/>
      <c r="F97" s="11"/>
      <c r="G97" s="56"/>
      <c r="H97" s="26"/>
      <c r="I97" s="56"/>
      <c r="J97" s="26"/>
    </row>
    <row r="98" spans="2:10" s="12" customFormat="1" ht="15" customHeight="1" x14ac:dyDescent="0.4">
      <c r="B98" s="33" t="s">
        <v>86</v>
      </c>
      <c r="C98" s="33"/>
      <c r="D98" s="33"/>
      <c r="E98" s="33"/>
      <c r="F98" s="33"/>
      <c r="G98" s="33"/>
      <c r="H98" s="33"/>
      <c r="I98" s="33"/>
      <c r="J98" s="33"/>
    </row>
    <row r="99" spans="2:10" s="12" customFormat="1" ht="15" customHeight="1" x14ac:dyDescent="0.4">
      <c r="B99" s="18" t="s">
        <v>87</v>
      </c>
      <c r="C99" s="60"/>
      <c r="D99" s="60"/>
      <c r="E99" s="60"/>
      <c r="F99" s="10"/>
      <c r="G99" s="62" t="s">
        <v>71</v>
      </c>
      <c r="H99" s="63" t="s">
        <v>72</v>
      </c>
      <c r="I99" s="63" t="s">
        <v>73</v>
      </c>
      <c r="J99" s="63" t="s">
        <v>74</v>
      </c>
    </row>
    <row r="100" spans="2:10" s="12" customFormat="1" ht="15" customHeight="1" x14ac:dyDescent="0.4">
      <c r="B100" s="11" t="s">
        <v>88</v>
      </c>
      <c r="C100" s="11"/>
      <c r="D100" s="11"/>
      <c r="E100" s="11"/>
      <c r="F100" s="64"/>
      <c r="G100" s="56">
        <v>14521</v>
      </c>
      <c r="H100" s="36">
        <f>+G100/$J$65</f>
        <v>7.5297253291435273E-2</v>
      </c>
      <c r="I100" s="56">
        <v>1898943789.880002</v>
      </c>
      <c r="J100" s="36">
        <f>+I100/$J$36</f>
        <v>0.13726375794403589</v>
      </c>
    </row>
    <row r="101" spans="2:10" s="12" customFormat="1" ht="15" customHeight="1" x14ac:dyDescent="0.4">
      <c r="B101" s="11" t="s">
        <v>89</v>
      </c>
      <c r="C101" s="11"/>
      <c r="D101" s="11"/>
      <c r="E101" s="11"/>
      <c r="F101" s="64"/>
      <c r="G101" s="56">
        <v>16862</v>
      </c>
      <c r="H101" s="26">
        <f t="shared" ref="H101:H112" si="4">+G101/$J$65</f>
        <v>8.7436284346820575E-2</v>
      </c>
      <c r="I101" s="56">
        <v>1910179541.1400123</v>
      </c>
      <c r="J101" s="26">
        <f t="shared" ref="J101:J112" si="5">+I101/$J$36</f>
        <v>0.138075925976335</v>
      </c>
    </row>
    <row r="102" spans="2:10" s="12" customFormat="1" ht="15" customHeight="1" x14ac:dyDescent="0.4">
      <c r="B102" s="11" t="s">
        <v>90</v>
      </c>
      <c r="C102" s="11"/>
      <c r="D102" s="11"/>
      <c r="E102" s="11"/>
      <c r="F102" s="64"/>
      <c r="G102" s="56">
        <v>11448</v>
      </c>
      <c r="H102" s="26">
        <f t="shared" si="4"/>
        <v>5.9362506416937605E-2</v>
      </c>
      <c r="I102" s="56">
        <v>1161506970.6500022</v>
      </c>
      <c r="J102" s="26">
        <f t="shared" si="5"/>
        <v>8.3958678776735768E-2</v>
      </c>
    </row>
    <row r="103" spans="2:10" s="12" customFormat="1" ht="15" customHeight="1" x14ac:dyDescent="0.4">
      <c r="B103" s="11" t="s">
        <v>91</v>
      </c>
      <c r="C103" s="11"/>
      <c r="D103" s="11"/>
      <c r="E103" s="11"/>
      <c r="F103" s="64"/>
      <c r="G103" s="56">
        <v>14793</v>
      </c>
      <c r="H103" s="26">
        <f t="shared" si="4"/>
        <v>7.6707683213291231E-2</v>
      </c>
      <c r="I103" s="56">
        <v>1514758085.8899968</v>
      </c>
      <c r="J103" s="26">
        <f t="shared" si="5"/>
        <v>0.10949317634015623</v>
      </c>
    </row>
    <row r="104" spans="2:10" s="12" customFormat="1" ht="15" customHeight="1" x14ac:dyDescent="0.4">
      <c r="B104" s="11" t="s">
        <v>92</v>
      </c>
      <c r="C104" s="11"/>
      <c r="D104" s="11"/>
      <c r="E104" s="11"/>
      <c r="F104" s="64"/>
      <c r="G104" s="56">
        <v>11047</v>
      </c>
      <c r="H104" s="26">
        <f t="shared" si="4"/>
        <v>5.7283159363024957E-2</v>
      </c>
      <c r="I104" s="56">
        <v>1121241480.7100005</v>
      </c>
      <c r="J104" s="26">
        <f t="shared" si="5"/>
        <v>8.1048117393045904E-2</v>
      </c>
    </row>
    <row r="105" spans="2:10" s="12" customFormat="1" ht="15" customHeight="1" x14ac:dyDescent="0.4">
      <c r="B105" s="11" t="s">
        <v>93</v>
      </c>
      <c r="C105" s="11"/>
      <c r="D105" s="11"/>
      <c r="E105" s="11"/>
      <c r="F105" s="64"/>
      <c r="G105" s="56">
        <v>9700</v>
      </c>
      <c r="H105" s="26">
        <f t="shared" si="4"/>
        <v>5.0298420007363273E-2</v>
      </c>
      <c r="I105" s="56">
        <v>895806190.04999661</v>
      </c>
      <c r="J105" s="26">
        <f t="shared" si="5"/>
        <v>6.4752692887008495E-2</v>
      </c>
    </row>
    <row r="106" spans="2:10" s="12" customFormat="1" ht="15" customHeight="1" x14ac:dyDescent="0.4">
      <c r="B106" s="11" t="s">
        <v>94</v>
      </c>
      <c r="C106" s="11"/>
      <c r="D106" s="11"/>
      <c r="E106" s="11"/>
      <c r="F106" s="64"/>
      <c r="G106" s="56">
        <v>9522</v>
      </c>
      <c r="H106" s="26">
        <f t="shared" si="4"/>
        <v>4.9375418073207535E-2</v>
      </c>
      <c r="I106" s="56">
        <v>815983526.08000231</v>
      </c>
      <c r="J106" s="26">
        <f t="shared" si="5"/>
        <v>5.8982770215249052E-2</v>
      </c>
    </row>
    <row r="107" spans="2:10" s="12" customFormat="1" ht="15" customHeight="1" x14ac:dyDescent="0.4">
      <c r="B107" s="11" t="s">
        <v>95</v>
      </c>
      <c r="C107" s="11"/>
      <c r="D107" s="11"/>
      <c r="E107" s="11"/>
      <c r="F107" s="64"/>
      <c r="G107" s="56">
        <v>8229</v>
      </c>
      <c r="H107" s="26">
        <f t="shared" si="4"/>
        <v>4.2670690540267259E-2</v>
      </c>
      <c r="I107" s="56">
        <v>686195444.92999744</v>
      </c>
      <c r="J107" s="26">
        <f t="shared" si="5"/>
        <v>4.9601134039424739E-2</v>
      </c>
    </row>
    <row r="108" spans="2:10" s="12" customFormat="1" ht="15" customHeight="1" x14ac:dyDescent="0.4">
      <c r="B108" s="11" t="s">
        <v>96</v>
      </c>
      <c r="C108" s="11"/>
      <c r="D108" s="11"/>
      <c r="E108" s="11"/>
      <c r="F108" s="64"/>
      <c r="G108" s="56">
        <v>5190</v>
      </c>
      <c r="H108" s="26">
        <f t="shared" si="4"/>
        <v>2.6912247406001587E-2</v>
      </c>
      <c r="I108" s="56">
        <v>398493013.77000022</v>
      </c>
      <c r="J108" s="26">
        <f t="shared" si="5"/>
        <v>2.8804774989138141E-2</v>
      </c>
    </row>
    <row r="109" spans="2:10" s="12" customFormat="1" ht="15" customHeight="1" x14ac:dyDescent="0.4">
      <c r="B109" s="11" t="s">
        <v>97</v>
      </c>
      <c r="C109" s="11"/>
      <c r="D109" s="11"/>
      <c r="E109" s="11"/>
      <c r="F109" s="64"/>
      <c r="G109" s="56">
        <v>3894</v>
      </c>
      <c r="H109" s="26">
        <f t="shared" si="4"/>
        <v>2.0191963660687897E-2</v>
      </c>
      <c r="I109" s="56">
        <v>270966222.10999995</v>
      </c>
      <c r="J109" s="26">
        <f t="shared" si="5"/>
        <v>1.9586594464213843E-2</v>
      </c>
    </row>
    <row r="110" spans="2:10" s="12" customFormat="1" ht="15" customHeight="1" x14ac:dyDescent="0.4">
      <c r="B110" s="11" t="s">
        <v>98</v>
      </c>
      <c r="C110" s="11"/>
      <c r="D110" s="11"/>
      <c r="E110" s="11"/>
      <c r="F110" s="64"/>
      <c r="G110" s="56">
        <v>2210</v>
      </c>
      <c r="H110" s="26">
        <f t="shared" si="4"/>
        <v>1.1459743115079673E-2</v>
      </c>
      <c r="I110" s="56">
        <v>141599042.30999997</v>
      </c>
      <c r="J110" s="26">
        <f t="shared" si="5"/>
        <v>1.0235382833514708E-2</v>
      </c>
    </row>
    <row r="111" spans="2:10" s="12" customFormat="1" ht="15" customHeight="1" x14ac:dyDescent="0.4">
      <c r="B111" s="11" t="s">
        <v>99</v>
      </c>
      <c r="C111" s="11"/>
      <c r="D111" s="11"/>
      <c r="E111" s="11"/>
      <c r="F111" s="64"/>
      <c r="G111" s="56">
        <v>1281</v>
      </c>
      <c r="H111" s="26">
        <f t="shared" si="4"/>
        <v>6.6425026834466341E-3</v>
      </c>
      <c r="I111" s="56">
        <v>72513527.249999881</v>
      </c>
      <c r="J111" s="26">
        <f t="shared" si="5"/>
        <v>5.2415870891793035E-3</v>
      </c>
    </row>
    <row r="112" spans="2:10" s="12" customFormat="1" ht="15" customHeight="1" thickBot="1" x14ac:dyDescent="0.45">
      <c r="B112" s="13" t="s">
        <v>100</v>
      </c>
      <c r="C112" s="13"/>
      <c r="D112" s="13"/>
      <c r="E112" s="13"/>
      <c r="F112" s="66"/>
      <c r="G112" s="122">
        <v>84152</v>
      </c>
      <c r="H112" s="115">
        <f t="shared" si="4"/>
        <v>0.4363621278824365</v>
      </c>
      <c r="I112" s="56">
        <v>2946082445.9399991</v>
      </c>
      <c r="J112" s="26">
        <f t="shared" si="5"/>
        <v>0.21295540705195676</v>
      </c>
    </row>
    <row r="113" spans="2:10" s="12" customFormat="1" ht="15" customHeight="1" x14ac:dyDescent="0.4">
      <c r="B113" s="18" t="s">
        <v>101</v>
      </c>
      <c r="C113" s="67"/>
      <c r="D113" s="67"/>
      <c r="E113" s="67"/>
      <c r="G113" s="59" t="s">
        <v>71</v>
      </c>
      <c r="H113" s="68" t="s">
        <v>72</v>
      </c>
      <c r="I113" s="131" t="s">
        <v>73</v>
      </c>
      <c r="J113" s="131" t="s">
        <v>74</v>
      </c>
    </row>
    <row r="114" spans="2:10" s="12" customFormat="1" ht="15" customHeight="1" x14ac:dyDescent="0.4">
      <c r="B114" s="11" t="s">
        <v>102</v>
      </c>
      <c r="C114" s="11"/>
      <c r="D114" s="11"/>
      <c r="E114" s="11"/>
      <c r="F114" s="65"/>
      <c r="G114" s="56">
        <v>10921</v>
      </c>
      <c r="H114" s="36">
        <f>+G114/$J$65</f>
        <v>5.6629798443341685E-2</v>
      </c>
      <c r="I114" s="56">
        <v>102853936.41000007</v>
      </c>
      <c r="J114" s="36">
        <f>+I114/$J$36</f>
        <v>7.4347212941282808E-3</v>
      </c>
    </row>
    <row r="115" spans="2:10" s="12" customFormat="1" ht="15" customHeight="1" x14ac:dyDescent="0.4">
      <c r="B115" s="11" t="s">
        <v>103</v>
      </c>
      <c r="C115" s="11"/>
      <c r="D115" s="11"/>
      <c r="E115" s="11"/>
      <c r="F115" s="65"/>
      <c r="G115" s="56">
        <v>14380</v>
      </c>
      <c r="H115" s="26">
        <f t="shared" ref="H115:H128" si="6">+G115/$J$65</f>
        <v>7.4566111309884942E-2</v>
      </c>
      <c r="I115" s="56">
        <v>278209624.71999896</v>
      </c>
      <c r="J115" s="26">
        <f t="shared" ref="J115:J128" si="7">+I115/$J$36</f>
        <v>2.0110178504904656E-2</v>
      </c>
    </row>
    <row r="116" spans="2:10" s="12" customFormat="1" ht="15" customHeight="1" x14ac:dyDescent="0.4">
      <c r="B116" s="11" t="s">
        <v>104</v>
      </c>
      <c r="C116" s="11"/>
      <c r="D116" s="11"/>
      <c r="E116" s="11"/>
      <c r="F116" s="65"/>
      <c r="G116" s="56">
        <v>7046</v>
      </c>
      <c r="H116" s="26">
        <f t="shared" si="6"/>
        <v>3.6536357461018722E-2</v>
      </c>
      <c r="I116" s="56">
        <v>203912615.83999982</v>
      </c>
      <c r="J116" s="26">
        <f t="shared" si="7"/>
        <v>1.4739673755254045E-2</v>
      </c>
    </row>
    <row r="117" spans="2:10" s="12" customFormat="1" ht="15" customHeight="1" x14ac:dyDescent="0.4">
      <c r="B117" s="11" t="s">
        <v>105</v>
      </c>
      <c r="C117" s="11"/>
      <c r="D117" s="11"/>
      <c r="E117" s="11"/>
      <c r="F117" s="65"/>
      <c r="G117" s="56">
        <v>5927</v>
      </c>
      <c r="H117" s="26">
        <f t="shared" si="6"/>
        <v>3.0733890245736303E-2</v>
      </c>
      <c r="I117" s="56">
        <v>210282282.65000042</v>
      </c>
      <c r="J117" s="26">
        <f t="shared" si="7"/>
        <v>1.5200100445002102E-2</v>
      </c>
    </row>
    <row r="118" spans="2:10" s="12" customFormat="1" ht="15" customHeight="1" x14ac:dyDescent="0.4">
      <c r="B118" s="11" t="s">
        <v>106</v>
      </c>
      <c r="C118" s="11"/>
      <c r="D118" s="11"/>
      <c r="E118" s="11"/>
      <c r="F118" s="65"/>
      <c r="G118" s="56">
        <v>6981</v>
      </c>
      <c r="H118" s="26">
        <f t="shared" si="6"/>
        <v>3.6199306192928146E-2</v>
      </c>
      <c r="I118" s="56">
        <v>289899074.63000035</v>
      </c>
      <c r="J118" s="26">
        <f t="shared" si="7"/>
        <v>2.0955141811083804E-2</v>
      </c>
    </row>
    <row r="119" spans="2:10" s="12" customFormat="1" ht="15" customHeight="1" x14ac:dyDescent="0.4">
      <c r="B119" s="11" t="s">
        <v>107</v>
      </c>
      <c r="C119" s="11"/>
      <c r="D119" s="11"/>
      <c r="E119" s="11"/>
      <c r="F119" s="65"/>
      <c r="G119" s="56">
        <v>7880</v>
      </c>
      <c r="H119" s="26">
        <f t="shared" si="6"/>
        <v>4.086098450082707E-2</v>
      </c>
      <c r="I119" s="56">
        <v>385443146.86999959</v>
      </c>
      <c r="J119" s="26">
        <f t="shared" si="7"/>
        <v>2.7861474939442216E-2</v>
      </c>
    </row>
    <row r="120" spans="2:10" s="12" customFormat="1" ht="15" customHeight="1" x14ac:dyDescent="0.4">
      <c r="B120" s="11" t="s">
        <v>108</v>
      </c>
      <c r="C120" s="11"/>
      <c r="D120" s="11"/>
      <c r="E120" s="11"/>
      <c r="F120" s="65"/>
      <c r="G120" s="56">
        <v>8425</v>
      </c>
      <c r="H120" s="26">
        <f t="shared" si="6"/>
        <v>4.368702974866346E-2</v>
      </c>
      <c r="I120" s="56">
        <v>454270866.85000128</v>
      </c>
      <c r="J120" s="26">
        <f t="shared" si="7"/>
        <v>3.283663615565275E-2</v>
      </c>
    </row>
    <row r="121" spans="2:10" s="12" customFormat="1" ht="15" customHeight="1" x14ac:dyDescent="0.4">
      <c r="B121" s="11" t="s">
        <v>109</v>
      </c>
      <c r="C121" s="11"/>
      <c r="D121" s="11"/>
      <c r="E121" s="11"/>
      <c r="F121" s="65"/>
      <c r="G121" s="56">
        <v>12068</v>
      </c>
      <c r="H121" s="26">
        <f t="shared" si="6"/>
        <v>6.2577456974109283E-2</v>
      </c>
      <c r="I121" s="56">
        <v>672740948.78999829</v>
      </c>
      <c r="J121" s="26">
        <f t="shared" si="7"/>
        <v>4.8628585662131005E-2</v>
      </c>
    </row>
    <row r="122" spans="2:10" s="12" customFormat="1" ht="15" customHeight="1" x14ac:dyDescent="0.4">
      <c r="B122" s="11" t="s">
        <v>110</v>
      </c>
      <c r="C122" s="11"/>
      <c r="D122" s="11"/>
      <c r="E122" s="11"/>
      <c r="F122" s="65"/>
      <c r="G122" s="56">
        <v>13707</v>
      </c>
      <c r="H122" s="26">
        <f t="shared" si="6"/>
        <v>7.1076334334116323E-2</v>
      </c>
      <c r="I122" s="56">
        <v>871671409.04000223</v>
      </c>
      <c r="J122" s="26">
        <f t="shared" si="7"/>
        <v>6.3008127957681376E-2</v>
      </c>
    </row>
    <row r="123" spans="2:10" s="12" customFormat="1" ht="15" customHeight="1" x14ac:dyDescent="0.4">
      <c r="B123" s="11" t="s">
        <v>111</v>
      </c>
      <c r="C123" s="11"/>
      <c r="D123" s="11"/>
      <c r="E123" s="11"/>
      <c r="F123" s="65"/>
      <c r="G123" s="56">
        <v>12819</v>
      </c>
      <c r="H123" s="26">
        <f t="shared" si="6"/>
        <v>6.6471695471586573E-2</v>
      </c>
      <c r="I123" s="56">
        <v>939360526.45999765</v>
      </c>
      <c r="J123" s="26">
        <f t="shared" si="7"/>
        <v>6.7900986123625717E-2</v>
      </c>
    </row>
    <row r="124" spans="2:10" s="12" customFormat="1" ht="15" customHeight="1" x14ac:dyDescent="0.4">
      <c r="B124" s="11" t="s">
        <v>112</v>
      </c>
      <c r="C124" s="11"/>
      <c r="D124" s="11"/>
      <c r="E124" s="11"/>
      <c r="F124" s="65"/>
      <c r="G124" s="56">
        <v>12799</v>
      </c>
      <c r="H124" s="26">
        <f t="shared" si="6"/>
        <v>6.6367987389097174E-2</v>
      </c>
      <c r="I124" s="56">
        <v>1076858080.8699968</v>
      </c>
      <c r="J124" s="26">
        <f t="shared" si="7"/>
        <v>7.78398959149596E-2</v>
      </c>
    </row>
    <row r="125" spans="2:10" s="12" customFormat="1" ht="15" customHeight="1" x14ac:dyDescent="0.4">
      <c r="B125" s="11" t="s">
        <v>113</v>
      </c>
      <c r="C125" s="11"/>
      <c r="D125" s="11"/>
      <c r="E125" s="11"/>
      <c r="F125" s="65"/>
      <c r="G125" s="56">
        <v>12737</v>
      </c>
      <c r="H125" s="26">
        <f t="shared" si="6"/>
        <v>6.6046492333380002E-2</v>
      </c>
      <c r="I125" s="56">
        <v>1152423487.489996</v>
      </c>
      <c r="J125" s="26">
        <f t="shared" si="7"/>
        <v>8.3302085864186942E-2</v>
      </c>
    </row>
    <row r="126" spans="2:10" s="12" customFormat="1" ht="15" customHeight="1" x14ac:dyDescent="0.4">
      <c r="B126" s="11" t="s">
        <v>114</v>
      </c>
      <c r="C126" s="11"/>
      <c r="D126" s="11"/>
      <c r="E126" s="11"/>
      <c r="F126" s="65"/>
      <c r="G126" s="56">
        <v>13253</v>
      </c>
      <c r="H126" s="26">
        <f t="shared" si="6"/>
        <v>6.8722160861606749E-2</v>
      </c>
      <c r="I126" s="56">
        <v>1297454557.5799961</v>
      </c>
      <c r="J126" s="26">
        <f t="shared" si="7"/>
        <v>9.3785550306521109E-2</v>
      </c>
    </row>
    <row r="127" spans="2:10" s="12" customFormat="1" ht="15" customHeight="1" x14ac:dyDescent="0.4">
      <c r="B127" s="11" t="s">
        <v>115</v>
      </c>
      <c r="C127" s="11"/>
      <c r="D127" s="11"/>
      <c r="E127" s="11"/>
      <c r="F127" s="65"/>
      <c r="G127" s="56">
        <v>53235</v>
      </c>
      <c r="H127" s="26">
        <f t="shared" si="6"/>
        <v>0.27604498856618392</v>
      </c>
      <c r="I127" s="56">
        <v>5838833702.9900208</v>
      </c>
      <c r="J127" s="26">
        <f t="shared" si="7"/>
        <v>0.42205580826241668</v>
      </c>
    </row>
    <row r="128" spans="2:10" s="12" customFormat="1" ht="15" customHeight="1" thickBot="1" x14ac:dyDescent="0.45">
      <c r="B128" s="13" t="s">
        <v>116</v>
      </c>
      <c r="C128" s="13"/>
      <c r="D128" s="13"/>
      <c r="E128" s="13"/>
      <c r="F128" s="69"/>
      <c r="G128" s="122">
        <v>671</v>
      </c>
      <c r="H128" s="115">
        <f t="shared" si="6"/>
        <v>3.4794061675196657E-3</v>
      </c>
      <c r="I128" s="122">
        <v>60055019.519999996</v>
      </c>
      <c r="J128" s="115">
        <f t="shared" si="7"/>
        <v>4.3410330030034987E-3</v>
      </c>
    </row>
    <row r="129" spans="2:10" s="12" customFormat="1" ht="15" customHeight="1" x14ac:dyDescent="0.4">
      <c r="B129" s="18" t="s">
        <v>117</v>
      </c>
      <c r="C129" s="60"/>
      <c r="D129" s="60"/>
      <c r="E129" s="60"/>
      <c r="F129" s="60"/>
      <c r="G129" s="59" t="s">
        <v>71</v>
      </c>
      <c r="H129" s="68" t="s">
        <v>72</v>
      </c>
      <c r="I129" s="68" t="s">
        <v>73</v>
      </c>
      <c r="J129" s="68" t="s">
        <v>74</v>
      </c>
    </row>
    <row r="130" spans="2:10" ht="15" customHeight="1" x14ac:dyDescent="0.4">
      <c r="B130" s="11" t="s">
        <v>118</v>
      </c>
      <c r="C130" s="11"/>
      <c r="D130" s="11"/>
      <c r="E130" s="11"/>
      <c r="F130" s="70"/>
      <c r="G130" s="56">
        <v>70046</v>
      </c>
      <c r="H130" s="36">
        <f>+G130/$J$65</f>
        <v>0.36321681730265648</v>
      </c>
      <c r="I130" s="56">
        <v>2751475397.0999618</v>
      </c>
      <c r="J130" s="36">
        <f>+I130/$J$36</f>
        <v>0.19888837937660356</v>
      </c>
    </row>
    <row r="131" spans="2:10" s="12" customFormat="1" ht="15" customHeight="1" x14ac:dyDescent="0.4">
      <c r="B131" s="11" t="s">
        <v>119</v>
      </c>
      <c r="C131" s="11"/>
      <c r="D131" s="11"/>
      <c r="E131" s="11"/>
      <c r="F131" s="70"/>
      <c r="G131" s="56">
        <v>27861</v>
      </c>
      <c r="H131" s="26">
        <f t="shared" ref="H131:H134" si="8">+G131/$J$65</f>
        <v>0.14447054431187095</v>
      </c>
      <c r="I131" s="56">
        <v>1975403676.6599956</v>
      </c>
      <c r="J131" s="26">
        <f t="shared" ref="J131:J134" si="9">+I131/$J$36</f>
        <v>0.14279060473504104</v>
      </c>
    </row>
    <row r="132" spans="2:10" s="12" customFormat="1" ht="15" customHeight="1" x14ac:dyDescent="0.4">
      <c r="B132" s="11" t="s">
        <v>120</v>
      </c>
      <c r="C132" s="11"/>
      <c r="D132" s="11"/>
      <c r="E132" s="11"/>
      <c r="F132" s="70"/>
      <c r="G132" s="56">
        <v>34504</v>
      </c>
      <c r="H132" s="26">
        <f t="shared" si="8"/>
        <v>0.17891718391072808</v>
      </c>
      <c r="I132" s="56">
        <v>2717436526.1599851</v>
      </c>
      <c r="J132" s="26">
        <f t="shared" si="9"/>
        <v>0.19642790457672099</v>
      </c>
    </row>
    <row r="133" spans="2:10" s="12" customFormat="1" ht="15" customHeight="1" x14ac:dyDescent="0.4">
      <c r="B133" s="11" t="s">
        <v>121</v>
      </c>
      <c r="C133" s="11"/>
      <c r="D133" s="11"/>
      <c r="E133" s="11"/>
      <c r="F133" s="70"/>
      <c r="G133" s="56">
        <v>31963</v>
      </c>
      <c r="H133" s="26">
        <f t="shared" si="8"/>
        <v>0.16574107203044869</v>
      </c>
      <c r="I133" s="56">
        <v>3096485965.5500207</v>
      </c>
      <c r="J133" s="26">
        <f t="shared" si="9"/>
        <v>0.22382721506423375</v>
      </c>
    </row>
    <row r="134" spans="2:10" s="12" customFormat="1" ht="15" customHeight="1" x14ac:dyDescent="0.4">
      <c r="B134" s="11" t="s">
        <v>122</v>
      </c>
      <c r="C134" s="11"/>
      <c r="D134" s="11"/>
      <c r="E134" s="11"/>
      <c r="F134" s="70"/>
      <c r="G134" s="56">
        <v>28475</v>
      </c>
      <c r="H134" s="26">
        <f t="shared" si="8"/>
        <v>0.1476543824442958</v>
      </c>
      <c r="I134" s="56">
        <v>3293467715.2400174</v>
      </c>
      <c r="J134" s="26">
        <f t="shared" si="9"/>
        <v>0.23806589624739241</v>
      </c>
    </row>
    <row r="135" spans="2:10" s="12" customFormat="1" ht="15" customHeight="1" thickBot="1" x14ac:dyDescent="0.45">
      <c r="B135" s="13" t="s">
        <v>123</v>
      </c>
      <c r="C135" s="13"/>
      <c r="D135" s="13"/>
      <c r="E135" s="13"/>
      <c r="F135" s="69"/>
      <c r="G135" s="122">
        <v>0</v>
      </c>
      <c r="H135" s="115">
        <v>0</v>
      </c>
      <c r="I135" s="122">
        <v>0</v>
      </c>
      <c r="J135" s="115">
        <v>0</v>
      </c>
    </row>
    <row r="136" spans="2:10" s="12" customFormat="1" ht="15" customHeight="1" x14ac:dyDescent="0.4">
      <c r="B136" s="18" t="s">
        <v>124</v>
      </c>
      <c r="C136" s="60"/>
      <c r="D136" s="60"/>
      <c r="E136" s="60"/>
      <c r="F136" s="60"/>
      <c r="G136" s="59" t="s">
        <v>71</v>
      </c>
      <c r="H136" s="68" t="s">
        <v>72</v>
      </c>
      <c r="I136" s="68" t="s">
        <v>73</v>
      </c>
      <c r="J136" s="68" t="s">
        <v>74</v>
      </c>
    </row>
    <row r="137" spans="2:10" s="12" customFormat="1" ht="15" customHeight="1" x14ac:dyDescent="0.4">
      <c r="B137" s="11" t="s">
        <v>125</v>
      </c>
      <c r="C137" s="11"/>
      <c r="D137" s="11"/>
      <c r="E137" s="11"/>
      <c r="F137" s="11"/>
      <c r="G137" s="56">
        <v>179632</v>
      </c>
      <c r="H137" s="36">
        <f>+G137/$J$65</f>
        <v>0.93146451368687422</v>
      </c>
      <c r="I137" s="56">
        <v>12863510412.599874</v>
      </c>
      <c r="J137" s="36">
        <f>+I137/$J$36</f>
        <v>0.9298294077979381</v>
      </c>
    </row>
    <row r="138" spans="2:10" s="12" customFormat="1" ht="15" customHeight="1" x14ac:dyDescent="0.4">
      <c r="B138" s="11" t="s">
        <v>126</v>
      </c>
      <c r="C138" s="11"/>
      <c r="D138" s="11"/>
      <c r="E138" s="11"/>
      <c r="F138" s="11"/>
      <c r="G138" s="56">
        <v>11884</v>
      </c>
      <c r="H138" s="26">
        <f t="shared" ref="H138:H140" si="10">+G138/$J$65</f>
        <v>6.1623342615206717E-2</v>
      </c>
      <c r="I138" s="56">
        <v>954338550.22000122</v>
      </c>
      <c r="J138" s="26">
        <f t="shared" ref="J138:J140" si="11">+I138/$J$36</f>
        <v>6.8983661576595842E-2</v>
      </c>
    </row>
    <row r="139" spans="2:10" s="12" customFormat="1" ht="15" customHeight="1" x14ac:dyDescent="0.4">
      <c r="B139" s="11" t="s">
        <v>127</v>
      </c>
      <c r="C139" s="11"/>
      <c r="D139" s="11"/>
      <c r="E139" s="11"/>
      <c r="F139" s="11"/>
      <c r="G139" s="56">
        <v>2</v>
      </c>
      <c r="H139" s="26">
        <f t="shared" si="10"/>
        <v>1.0370808248940882E-5</v>
      </c>
      <c r="I139" s="56">
        <v>26989.08</v>
      </c>
      <c r="J139" s="26">
        <f t="shared" si="11"/>
        <v>1.9508858366399161E-6</v>
      </c>
    </row>
    <row r="140" spans="2:10" s="12" customFormat="1" ht="15" customHeight="1" thickBot="1" x14ac:dyDescent="0.45">
      <c r="B140" s="13" t="s">
        <v>85</v>
      </c>
      <c r="C140" s="13"/>
      <c r="D140" s="13"/>
      <c r="E140" s="13"/>
      <c r="F140" s="69"/>
      <c r="G140" s="56">
        <v>1331</v>
      </c>
      <c r="H140" s="115">
        <f t="shared" si="10"/>
        <v>6.9017728896701566E-3</v>
      </c>
      <c r="I140" s="122">
        <v>16393328.809999997</v>
      </c>
      <c r="J140" s="115">
        <f t="shared" si="11"/>
        <v>1.1849797396135801E-3</v>
      </c>
    </row>
    <row r="141" spans="2:10" s="12" customFormat="1" ht="15" customHeight="1" x14ac:dyDescent="0.4">
      <c r="B141" s="18" t="s">
        <v>128</v>
      </c>
      <c r="C141" s="60"/>
      <c r="D141" s="60"/>
      <c r="E141" s="60"/>
      <c r="F141" s="60"/>
      <c r="G141" s="59" t="s">
        <v>71</v>
      </c>
      <c r="H141" s="68" t="s">
        <v>72</v>
      </c>
      <c r="I141" s="68" t="s">
        <v>73</v>
      </c>
      <c r="J141" s="68" t="s">
        <v>74</v>
      </c>
    </row>
    <row r="142" spans="2:10" s="12" customFormat="1" ht="15" customHeight="1" x14ac:dyDescent="0.4">
      <c r="B142" s="18" t="s">
        <v>129</v>
      </c>
      <c r="C142" s="18"/>
      <c r="D142" s="49"/>
      <c r="E142" s="169"/>
      <c r="F142" s="170"/>
      <c r="G142" s="123"/>
      <c r="H142" s="124"/>
      <c r="I142" s="125"/>
      <c r="J142" s="26"/>
    </row>
    <row r="143" spans="2:10" s="12" customFormat="1" ht="15" customHeight="1" x14ac:dyDescent="0.4">
      <c r="B143" s="49" t="s">
        <v>130</v>
      </c>
      <c r="C143" s="49"/>
      <c r="D143" s="49"/>
      <c r="E143" s="171"/>
      <c r="F143" s="172"/>
      <c r="G143" s="56">
        <v>115360</v>
      </c>
      <c r="H143" s="36">
        <f>+G143/$J$65</f>
        <v>0.59818821979891001</v>
      </c>
      <c r="I143" s="56">
        <v>7738217802.8300877</v>
      </c>
      <c r="J143" s="36">
        <f>+I143/$J$36</f>
        <v>0.55935139368870923</v>
      </c>
    </row>
    <row r="144" spans="2:10" s="12" customFormat="1" ht="15" customHeight="1" x14ac:dyDescent="0.4">
      <c r="B144" s="49" t="s">
        <v>131</v>
      </c>
      <c r="C144" s="49"/>
      <c r="D144" s="49"/>
      <c r="E144" s="171"/>
      <c r="F144" s="172"/>
      <c r="G144" s="56">
        <v>77053</v>
      </c>
      <c r="H144" s="26">
        <f t="shared" ref="H144:H145" si="12">+G144/$J$65</f>
        <v>0.39955094400282087</v>
      </c>
      <c r="I144" s="56">
        <v>6063980382.7800035</v>
      </c>
      <c r="J144" s="26">
        <f t="shared" ref="J144:J145" si="13">+I144/$J$36</f>
        <v>0.43833037074356757</v>
      </c>
    </row>
    <row r="145" spans="2:10" s="12" customFormat="1" ht="15" customHeight="1" x14ac:dyDescent="0.4">
      <c r="B145" s="49" t="s">
        <v>85</v>
      </c>
      <c r="C145" s="49"/>
      <c r="D145" s="49"/>
      <c r="E145" s="171"/>
      <c r="F145" s="172"/>
      <c r="G145" s="56">
        <v>436</v>
      </c>
      <c r="H145" s="26">
        <f t="shared" si="12"/>
        <v>2.2608361982691121E-3</v>
      </c>
      <c r="I145" s="56">
        <v>32071095.100000016</v>
      </c>
      <c r="J145" s="26">
        <f t="shared" si="13"/>
        <v>2.3182355677230137E-3</v>
      </c>
    </row>
    <row r="146" spans="2:10" s="12" customFormat="1" ht="15" customHeight="1" thickBot="1" x14ac:dyDescent="0.45">
      <c r="B146" s="71" t="s">
        <v>132</v>
      </c>
      <c r="C146" s="13"/>
      <c r="D146" s="13"/>
      <c r="E146" s="13"/>
      <c r="F146" s="69"/>
      <c r="G146" s="72"/>
      <c r="H146" s="115"/>
      <c r="I146" s="72"/>
      <c r="J146" s="115"/>
    </row>
    <row r="147" spans="2:10" s="12" customFormat="1" ht="15" customHeight="1" x14ac:dyDescent="0.4">
      <c r="B147" s="18" t="s">
        <v>133</v>
      </c>
      <c r="C147" s="60"/>
      <c r="D147" s="60"/>
      <c r="E147" s="60"/>
      <c r="F147" s="60"/>
      <c r="G147" s="59" t="s">
        <v>71</v>
      </c>
      <c r="H147" s="68" t="s">
        <v>72</v>
      </c>
      <c r="I147" s="68" t="s">
        <v>73</v>
      </c>
      <c r="J147" s="68" t="s">
        <v>74</v>
      </c>
    </row>
    <row r="148" spans="2:10" s="12" customFormat="1" ht="15" customHeight="1" x14ac:dyDescent="0.4">
      <c r="B148" s="11" t="s">
        <v>134</v>
      </c>
      <c r="C148" s="11"/>
      <c r="D148" s="11"/>
      <c r="E148" s="11"/>
      <c r="F148" s="70"/>
      <c r="G148" s="56">
        <v>68790</v>
      </c>
      <c r="H148" s="36">
        <f>+G148/$J$65</f>
        <v>0.35670394972232161</v>
      </c>
      <c r="I148" s="56">
        <v>4724022116.7499762</v>
      </c>
      <c r="J148" s="36">
        <f>+I148/$J$36</f>
        <v>0.34147247107130896</v>
      </c>
    </row>
    <row r="149" spans="2:10" s="12" customFormat="1" ht="15" customHeight="1" x14ac:dyDescent="0.4">
      <c r="B149" s="11" t="s">
        <v>135</v>
      </c>
      <c r="C149" s="11"/>
      <c r="D149" s="11"/>
      <c r="E149" s="11"/>
      <c r="F149" s="70"/>
      <c r="G149" s="56">
        <v>37981</v>
      </c>
      <c r="H149" s="26">
        <f t="shared" ref="H149:H154" si="14">+G149/$J$65</f>
        <v>0.19694683405151181</v>
      </c>
      <c r="I149" s="56">
        <v>2352051534.3999686</v>
      </c>
      <c r="J149" s="26">
        <f t="shared" ref="J149:J154" si="15">+I149/$J$36</f>
        <v>0.17001631865584454</v>
      </c>
    </row>
    <row r="150" spans="2:10" s="12" customFormat="1" ht="15" customHeight="1" x14ac:dyDescent="0.4">
      <c r="B150" s="11" t="s">
        <v>136</v>
      </c>
      <c r="C150" s="11"/>
      <c r="D150" s="11"/>
      <c r="E150" s="11"/>
      <c r="F150" s="70"/>
      <c r="G150" s="56">
        <v>57123</v>
      </c>
      <c r="H150" s="26">
        <f t="shared" si="14"/>
        <v>0.296205839802125</v>
      </c>
      <c r="I150" s="56">
        <v>4682515671.27003</v>
      </c>
      <c r="J150" s="26">
        <f t="shared" si="15"/>
        <v>0.33847220812732964</v>
      </c>
    </row>
    <row r="151" spans="2:10" s="12" customFormat="1" ht="15" customHeight="1" x14ac:dyDescent="0.4">
      <c r="B151" s="11" t="s">
        <v>137</v>
      </c>
      <c r="C151" s="11"/>
      <c r="D151" s="11"/>
      <c r="E151" s="11"/>
      <c r="F151" s="70"/>
      <c r="G151" s="56">
        <v>11058</v>
      </c>
      <c r="H151" s="26">
        <f t="shared" si="14"/>
        <v>5.7340198808394131E-2</v>
      </c>
      <c r="I151" s="56">
        <v>637007924.77000022</v>
      </c>
      <c r="J151" s="26">
        <f t="shared" si="15"/>
        <v>4.6045650250441231E-2</v>
      </c>
    </row>
    <row r="152" spans="2:10" s="12" customFormat="1" ht="15" customHeight="1" x14ac:dyDescent="0.4">
      <c r="B152" s="11" t="s">
        <v>138</v>
      </c>
      <c r="C152" s="11"/>
      <c r="D152" s="11"/>
      <c r="E152" s="11"/>
      <c r="F152" s="70"/>
      <c r="G152" s="56">
        <v>10417</v>
      </c>
      <c r="H152" s="26">
        <f t="shared" si="14"/>
        <v>5.401635476460858E-2</v>
      </c>
      <c r="I152" s="56">
        <v>839315139.63999915</v>
      </c>
      <c r="J152" s="26">
        <f t="shared" si="15"/>
        <v>6.0669278775012991E-2</v>
      </c>
    </row>
    <row r="153" spans="2:10" s="12" customFormat="1" ht="15" customHeight="1" x14ac:dyDescent="0.4">
      <c r="B153" s="11" t="s">
        <v>139</v>
      </c>
      <c r="C153" s="11"/>
      <c r="D153" s="11"/>
      <c r="E153" s="11"/>
      <c r="F153" s="70"/>
      <c r="G153" s="56">
        <v>4468</v>
      </c>
      <c r="H153" s="26">
        <f t="shared" si="14"/>
        <v>2.316838562813393E-2</v>
      </c>
      <c r="I153" s="56">
        <v>363407075.86000007</v>
      </c>
      <c r="J153" s="26">
        <f t="shared" si="15"/>
        <v>2.6268613721920187E-2</v>
      </c>
    </row>
    <row r="154" spans="2:10" s="12" customFormat="1" ht="15" customHeight="1" thickBot="1" x14ac:dyDescent="0.45">
      <c r="B154" s="13" t="s">
        <v>140</v>
      </c>
      <c r="C154" s="13"/>
      <c r="D154" s="13"/>
      <c r="E154" s="13"/>
      <c r="F154" s="69"/>
      <c r="G154" s="122">
        <v>3012</v>
      </c>
      <c r="H154" s="115">
        <f t="shared" si="14"/>
        <v>1.5618437222904968E-2</v>
      </c>
      <c r="I154" s="122">
        <v>235949818.01999918</v>
      </c>
      <c r="J154" s="115">
        <f t="shared" si="15"/>
        <v>1.7055459398133688E-2</v>
      </c>
    </row>
    <row r="155" spans="2:10" s="12" customFormat="1" ht="15" customHeight="1" x14ac:dyDescent="0.4">
      <c r="B155" s="18" t="s">
        <v>141</v>
      </c>
      <c r="C155" s="73"/>
      <c r="D155" s="73"/>
      <c r="E155" s="73"/>
      <c r="F155" s="73"/>
      <c r="G155" s="173" t="s">
        <v>54</v>
      </c>
      <c r="H155" s="173"/>
      <c r="I155" s="173" t="s">
        <v>142</v>
      </c>
      <c r="J155" s="173"/>
    </row>
    <row r="156" spans="2:10" s="12" customFormat="1" ht="15" customHeight="1" x14ac:dyDescent="0.4">
      <c r="B156" s="74" t="s">
        <v>143</v>
      </c>
      <c r="C156" s="74"/>
      <c r="D156" s="74"/>
      <c r="E156" s="74"/>
      <c r="F156" s="74"/>
      <c r="G156" s="74"/>
      <c r="H156" s="126">
        <v>70</v>
      </c>
      <c r="I156" s="26"/>
      <c r="J156" s="56">
        <v>4332550.37</v>
      </c>
    </row>
    <row r="157" spans="2:10" s="12" customFormat="1" ht="15" customHeight="1" x14ac:dyDescent="0.4">
      <c r="B157" s="74" t="s">
        <v>144</v>
      </c>
      <c r="C157" s="74"/>
      <c r="D157" s="74"/>
      <c r="E157" s="74"/>
      <c r="F157" s="74"/>
      <c r="G157" s="74"/>
      <c r="H157" s="126">
        <v>3</v>
      </c>
      <c r="I157" s="26"/>
      <c r="J157" s="56">
        <v>59723.43</v>
      </c>
    </row>
    <row r="158" spans="2:10" s="12" customFormat="1" ht="15" customHeight="1" thickBot="1" x14ac:dyDescent="0.45">
      <c r="B158" s="75" t="s">
        <v>145</v>
      </c>
      <c r="C158" s="75"/>
      <c r="D158" s="75"/>
      <c r="E158" s="75"/>
      <c r="F158" s="75"/>
      <c r="G158" s="75"/>
      <c r="H158" s="127">
        <v>0</v>
      </c>
      <c r="I158" s="115"/>
      <c r="J158" s="127">
        <v>0</v>
      </c>
    </row>
    <row r="159" spans="2:10" s="12" customFormat="1" ht="15" customHeight="1" x14ac:dyDescent="0.4">
      <c r="B159" s="76" t="s">
        <v>146</v>
      </c>
      <c r="C159" s="77"/>
      <c r="D159" s="77"/>
      <c r="E159" s="78"/>
      <c r="F159" s="78"/>
      <c r="G159" s="79"/>
      <c r="H159" s="4"/>
      <c r="I159" s="174" t="s">
        <v>147</v>
      </c>
      <c r="J159" s="174" t="s">
        <v>148</v>
      </c>
    </row>
    <row r="160" spans="2:10" s="12" customFormat="1" ht="15" customHeight="1" x14ac:dyDescent="0.4">
      <c r="B160" s="80"/>
      <c r="C160" s="80"/>
      <c r="D160" s="81"/>
      <c r="E160" s="81"/>
      <c r="F160" s="81"/>
      <c r="G160" s="82"/>
      <c r="H160" s="4"/>
      <c r="I160" s="175"/>
      <c r="J160" s="175"/>
    </row>
    <row r="161" spans="2:10" s="12" customFormat="1" ht="15" customHeight="1" x14ac:dyDescent="0.4">
      <c r="B161" s="81"/>
      <c r="C161" s="81"/>
      <c r="D161" s="81"/>
      <c r="E161" s="81"/>
      <c r="F161" s="81"/>
      <c r="G161" s="82"/>
      <c r="H161" s="4"/>
      <c r="I161" s="141">
        <v>2025</v>
      </c>
      <c r="J161" s="84">
        <v>13833439218.780006</v>
      </c>
    </row>
    <row r="162" spans="2:10" s="12" customFormat="1" ht="15" customHeight="1" x14ac:dyDescent="0.4">
      <c r="B162" s="81"/>
      <c r="C162" s="81"/>
      <c r="D162" s="81"/>
      <c r="E162" s="81"/>
      <c r="F162" s="81"/>
      <c r="G162" s="82"/>
      <c r="H162" s="4"/>
      <c r="I162" s="141">
        <v>2026</v>
      </c>
      <c r="J162" s="84">
        <v>13828317307.760006</v>
      </c>
    </row>
    <row r="163" spans="2:10" s="12" customFormat="1" ht="15" customHeight="1" x14ac:dyDescent="0.4">
      <c r="B163" s="81"/>
      <c r="C163" s="81"/>
      <c r="D163" s="81"/>
      <c r="E163" s="81"/>
      <c r="F163" s="81"/>
      <c r="G163" s="82"/>
      <c r="H163" s="4"/>
      <c r="I163" s="141">
        <v>2027</v>
      </c>
      <c r="J163" s="84">
        <v>13816094507.360006</v>
      </c>
    </row>
    <row r="164" spans="2:10" s="12" customFormat="1" ht="15" customHeight="1" x14ac:dyDescent="0.4">
      <c r="B164" s="81"/>
      <c r="C164" s="81"/>
      <c r="D164" s="81"/>
      <c r="E164" s="81"/>
      <c r="F164" s="81"/>
      <c r="G164" s="82"/>
      <c r="H164" s="4"/>
      <c r="I164" s="141">
        <v>2028</v>
      </c>
      <c r="J164" s="84">
        <v>13796300527.990005</v>
      </c>
    </row>
    <row r="165" spans="2:10" s="12" customFormat="1" ht="15" customHeight="1" x14ac:dyDescent="0.4">
      <c r="B165" s="81"/>
      <c r="C165" s="81"/>
      <c r="D165" s="81"/>
      <c r="E165" s="81"/>
      <c r="F165" s="81"/>
      <c r="G165" s="82"/>
      <c r="H165" s="4"/>
      <c r="I165" s="141">
        <v>2029</v>
      </c>
      <c r="J165" s="84">
        <v>13757358964.780005</v>
      </c>
    </row>
    <row r="166" spans="2:10" s="12" customFormat="1" ht="15" customHeight="1" x14ac:dyDescent="0.4">
      <c r="B166" s="81"/>
      <c r="C166" s="81"/>
      <c r="D166" s="81"/>
      <c r="E166" s="81"/>
      <c r="F166" s="81"/>
      <c r="G166" s="82"/>
      <c r="H166" s="4"/>
      <c r="I166" s="141">
        <v>2033</v>
      </c>
      <c r="J166" s="84">
        <v>13395835666.210005</v>
      </c>
    </row>
    <row r="167" spans="2:10" s="12" customFormat="1" ht="15" customHeight="1" x14ac:dyDescent="0.4">
      <c r="B167" s="81"/>
      <c r="C167" s="81"/>
      <c r="D167" s="81"/>
      <c r="E167" s="81"/>
      <c r="F167" s="81"/>
      <c r="G167" s="82"/>
      <c r="H167" s="4"/>
      <c r="I167" s="141">
        <v>2038</v>
      </c>
      <c r="J167" s="84">
        <v>12830449661.780006</v>
      </c>
    </row>
    <row r="168" spans="2:10" s="12" customFormat="1" ht="15" customHeight="1" x14ac:dyDescent="0.4">
      <c r="B168" s="81"/>
      <c r="C168" s="81"/>
      <c r="D168" s="81"/>
      <c r="E168" s="81"/>
      <c r="F168" s="81"/>
      <c r="G168" s="82"/>
      <c r="H168" s="4"/>
      <c r="I168" s="141">
        <v>2043</v>
      </c>
      <c r="J168" s="84">
        <v>11766030331.960007</v>
      </c>
    </row>
    <row r="169" spans="2:10" s="12" customFormat="1" ht="15" customHeight="1" x14ac:dyDescent="0.4">
      <c r="B169" s="81"/>
      <c r="C169" s="81"/>
      <c r="D169" s="81"/>
      <c r="E169" s="81"/>
      <c r="F169" s="81"/>
      <c r="G169" s="82"/>
      <c r="H169" s="4"/>
      <c r="I169" s="141">
        <v>2048</v>
      </c>
      <c r="J169" s="84">
        <v>9669608437.7700043</v>
      </c>
    </row>
    <row r="170" spans="2:10" s="12" customFormat="1" ht="15" customHeight="1" x14ac:dyDescent="0.4">
      <c r="B170" s="81"/>
      <c r="C170" s="81"/>
      <c r="D170" s="81"/>
      <c r="E170" s="81"/>
      <c r="F170" s="81"/>
      <c r="G170" s="82"/>
      <c r="H170" s="4"/>
      <c r="I170" s="141">
        <v>2053</v>
      </c>
      <c r="J170" s="84">
        <v>6753326293.5400019</v>
      </c>
    </row>
    <row r="171" spans="2:10" s="12" customFormat="1" ht="15" customHeight="1" x14ac:dyDescent="0.4">
      <c r="B171" s="81"/>
      <c r="C171" s="81"/>
      <c r="D171" s="81"/>
      <c r="E171" s="81"/>
      <c r="F171" s="81"/>
      <c r="G171" s="82"/>
      <c r="H171" s="4"/>
      <c r="I171" s="141">
        <v>2058</v>
      </c>
      <c r="J171" s="84">
        <v>3826571062.0899982</v>
      </c>
    </row>
    <row r="172" spans="2:10" s="12" customFormat="1" ht="15" customHeight="1" x14ac:dyDescent="0.4">
      <c r="B172" s="81"/>
      <c r="C172" s="81"/>
      <c r="D172" s="81"/>
      <c r="E172" s="81"/>
      <c r="F172" s="81"/>
      <c r="G172" s="82"/>
      <c r="H172" s="4"/>
      <c r="I172" s="141">
        <v>2063</v>
      </c>
      <c r="J172" s="84">
        <v>449662182.4999944</v>
      </c>
    </row>
    <row r="173" spans="2:10" s="12" customFormat="1" ht="15" customHeight="1" x14ac:dyDescent="0.4">
      <c r="B173" s="81"/>
      <c r="C173" s="81"/>
      <c r="D173" s="81"/>
      <c r="E173" s="81"/>
      <c r="F173" s="81"/>
      <c r="G173" s="82"/>
      <c r="H173" s="4"/>
      <c r="I173" s="141">
        <v>2068</v>
      </c>
      <c r="J173" s="84">
        <v>2269828.9499941207</v>
      </c>
    </row>
    <row r="174" spans="2:10" s="12" customFormat="1" ht="15" customHeight="1" x14ac:dyDescent="0.4">
      <c r="B174" s="81"/>
      <c r="C174" s="81"/>
      <c r="D174" s="81"/>
      <c r="E174" s="81"/>
      <c r="F174" s="81"/>
      <c r="G174" s="82"/>
      <c r="H174" s="4"/>
      <c r="I174" s="141"/>
      <c r="J174" s="84"/>
    </row>
    <row r="175" spans="2:10" s="12" customFormat="1" ht="15" customHeight="1" x14ac:dyDescent="0.4">
      <c r="B175" s="81"/>
      <c r="C175" s="81"/>
      <c r="D175" s="81"/>
      <c r="E175" s="81"/>
      <c r="F175" s="81"/>
      <c r="G175" s="82"/>
      <c r="H175" s="4"/>
      <c r="I175" s="105"/>
      <c r="J175" s="106"/>
    </row>
    <row r="176" spans="2:10" s="12" customFormat="1" ht="15" customHeight="1" x14ac:dyDescent="0.4">
      <c r="B176" s="81"/>
      <c r="C176" s="81"/>
      <c r="D176" s="81"/>
      <c r="E176" s="81"/>
      <c r="F176" s="81"/>
      <c r="G176" s="82"/>
      <c r="H176" s="4"/>
      <c r="I176" s="83"/>
      <c r="J176" s="84"/>
    </row>
    <row r="177" spans="2:10" s="12" customFormat="1" ht="15" customHeight="1" x14ac:dyDescent="0.4">
      <c r="B177" s="85"/>
      <c r="C177" s="85"/>
      <c r="D177" s="85"/>
      <c r="E177" s="176"/>
      <c r="F177" s="176"/>
      <c r="G177" s="86"/>
      <c r="H177" s="4"/>
      <c r="I177" s="83"/>
      <c r="J177" s="84"/>
    </row>
    <row r="178" spans="2:10" s="12" customFormat="1" ht="15" customHeight="1" x14ac:dyDescent="0.4">
      <c r="B178" s="49"/>
      <c r="C178" s="49"/>
      <c r="D178" s="49"/>
      <c r="E178" s="49"/>
      <c r="F178" s="49"/>
      <c r="G178" s="49"/>
      <c r="H178" s="4"/>
      <c r="I178" s="83"/>
      <c r="J178" s="84"/>
    </row>
    <row r="179" spans="2:10" s="12" customFormat="1" ht="15" customHeight="1" thickBot="1" x14ac:dyDescent="0.45">
      <c r="B179" s="166"/>
      <c r="C179" s="167"/>
      <c r="D179" s="166"/>
      <c r="E179" s="167"/>
      <c r="F179" s="166"/>
      <c r="G179" s="167"/>
      <c r="H179" s="4"/>
      <c r="I179" s="83"/>
      <c r="J179" s="84"/>
    </row>
    <row r="180" spans="2:10" s="12" customFormat="1" ht="15" hidden="1" customHeight="1" thickBot="1" x14ac:dyDescent="0.45">
      <c r="B180" s="87"/>
      <c r="C180" s="87"/>
      <c r="D180" s="87"/>
      <c r="E180" s="87"/>
      <c r="F180" s="87"/>
      <c r="G180" s="87"/>
      <c r="H180" s="88"/>
      <c r="I180" s="88"/>
      <c r="J180" s="88"/>
    </row>
    <row r="181" spans="2:10" s="12" customFormat="1" ht="15" customHeight="1" x14ac:dyDescent="0.4">
      <c r="B181" s="158" t="s">
        <v>149</v>
      </c>
      <c r="C181" s="159"/>
      <c r="D181" s="159"/>
      <c r="E181" s="159"/>
      <c r="F181" s="159"/>
      <c r="G181" s="159"/>
      <c r="H181" s="89"/>
      <c r="I181" s="89"/>
      <c r="J181" s="61"/>
    </row>
    <row r="182" spans="2:10" s="12" customFormat="1" ht="15" customHeight="1" x14ac:dyDescent="0.4">
      <c r="B182" s="90"/>
      <c r="J182" s="3"/>
    </row>
    <row r="183" spans="2:10" s="12" customFormat="1" ht="15" customHeight="1" x14ac:dyDescent="0.4">
      <c r="B183" s="33" t="s">
        <v>150</v>
      </c>
      <c r="C183" s="33"/>
      <c r="D183" s="33"/>
      <c r="E183" s="33"/>
      <c r="F183" s="33"/>
      <c r="G183" s="33"/>
      <c r="H183" s="33"/>
      <c r="I183" s="33"/>
      <c r="J183" s="33"/>
    </row>
    <row r="184" spans="2:10" s="12" customFormat="1" ht="15" customHeight="1" thickBot="1" x14ac:dyDescent="0.45">
      <c r="B184" s="75" t="s">
        <v>151</v>
      </c>
      <c r="C184" s="87"/>
      <c r="D184" s="91" t="s">
        <v>152</v>
      </c>
      <c r="E184" s="91" t="s">
        <v>153</v>
      </c>
      <c r="F184" s="91" t="s">
        <v>154</v>
      </c>
      <c r="G184" s="91" t="s">
        <v>155</v>
      </c>
      <c r="H184" s="91" t="s">
        <v>156</v>
      </c>
      <c r="I184" s="92" t="s">
        <v>157</v>
      </c>
      <c r="J184" s="91" t="s">
        <v>158</v>
      </c>
    </row>
    <row r="185" spans="2:10" s="12" customFormat="1" ht="15" customHeight="1" x14ac:dyDescent="0.4">
      <c r="B185" s="49" t="s">
        <v>159</v>
      </c>
      <c r="C185" s="30"/>
      <c r="D185" s="132">
        <v>2840091.3499999982</v>
      </c>
      <c r="E185" s="132">
        <v>8504344.9700000007</v>
      </c>
      <c r="F185" s="132">
        <v>14965544.500000024</v>
      </c>
      <c r="G185" s="132">
        <v>28136244.130000018</v>
      </c>
      <c r="H185" s="132">
        <v>48692032.070000097</v>
      </c>
      <c r="I185" s="132">
        <v>482146562.5800007</v>
      </c>
      <c r="J185" s="132">
        <v>13248984461.10998</v>
      </c>
    </row>
    <row r="186" spans="2:10" s="12" customFormat="1" ht="15" customHeight="1" x14ac:dyDescent="0.4">
      <c r="B186" s="49" t="s">
        <v>160</v>
      </c>
      <c r="C186" s="30"/>
      <c r="D186" s="133">
        <v>0</v>
      </c>
      <c r="E186" s="133">
        <v>0</v>
      </c>
      <c r="F186" s="133">
        <v>0</v>
      </c>
      <c r="G186" s="133">
        <v>0</v>
      </c>
      <c r="H186" s="133">
        <v>0</v>
      </c>
      <c r="I186" s="133">
        <v>0</v>
      </c>
      <c r="J186" s="133">
        <v>0</v>
      </c>
    </row>
    <row r="187" spans="2:10" s="12" customFormat="1" ht="15" customHeight="1" thickBot="1" x14ac:dyDescent="0.45">
      <c r="B187" s="74" t="s">
        <v>161</v>
      </c>
      <c r="C187" s="58"/>
      <c r="D187" s="133">
        <v>0</v>
      </c>
      <c r="E187" s="134">
        <v>0</v>
      </c>
      <c r="F187" s="133">
        <v>0</v>
      </c>
      <c r="G187" s="133">
        <v>0</v>
      </c>
      <c r="H187" s="134">
        <v>0</v>
      </c>
      <c r="I187" s="133">
        <v>0</v>
      </c>
      <c r="J187" s="135">
        <v>0</v>
      </c>
    </row>
    <row r="188" spans="2:10" s="12" customFormat="1" ht="15" customHeight="1" thickBot="1" x14ac:dyDescent="0.45">
      <c r="B188" s="93" t="s">
        <v>162</v>
      </c>
      <c r="C188" s="94"/>
      <c r="D188" s="136">
        <f>+SUM(D185:D187)</f>
        <v>2840091.3499999982</v>
      </c>
      <c r="E188" s="137">
        <f t="shared" ref="E188:J188" si="16">+SUM(E185:E187)</f>
        <v>8504344.9700000007</v>
      </c>
      <c r="F188" s="137">
        <f t="shared" si="16"/>
        <v>14965544.500000024</v>
      </c>
      <c r="G188" s="136">
        <f t="shared" si="16"/>
        <v>28136244.130000018</v>
      </c>
      <c r="H188" s="137">
        <f t="shared" si="16"/>
        <v>48692032.070000097</v>
      </c>
      <c r="I188" s="136">
        <f t="shared" si="16"/>
        <v>482146562.5800007</v>
      </c>
      <c r="J188" s="136">
        <f t="shared" si="16"/>
        <v>13248984461.10998</v>
      </c>
    </row>
    <row r="189" spans="2:10" s="12" customFormat="1" ht="15" customHeight="1" thickBot="1" x14ac:dyDescent="0.45">
      <c r="B189" s="93" t="s">
        <v>163</v>
      </c>
      <c r="C189" s="30"/>
      <c r="D189" s="136">
        <v>0</v>
      </c>
      <c r="E189" s="91">
        <v>1850000000</v>
      </c>
      <c r="F189" s="91">
        <v>2900000000</v>
      </c>
      <c r="G189" s="136">
        <v>1881400000</v>
      </c>
      <c r="H189" s="91">
        <v>2600000000</v>
      </c>
      <c r="I189" s="136">
        <v>2750000000</v>
      </c>
      <c r="J189" s="136">
        <v>0</v>
      </c>
    </row>
    <row r="190" spans="2:10" s="12" customFormat="1" ht="15" customHeight="1" x14ac:dyDescent="0.4">
      <c r="B190" s="158" t="s">
        <v>149</v>
      </c>
      <c r="C190" s="159"/>
      <c r="D190" s="159"/>
      <c r="E190" s="159"/>
      <c r="F190" s="159"/>
      <c r="G190" s="159"/>
      <c r="H190" s="95"/>
      <c r="I190" s="95"/>
      <c r="J190" s="96"/>
    </row>
    <row r="191" spans="2:10" s="12" customFormat="1" ht="13.35" customHeight="1" x14ac:dyDescent="0.4">
      <c r="B191" s="138"/>
      <c r="C191" s="139"/>
      <c r="D191" s="139"/>
      <c r="E191" s="139"/>
      <c r="F191" s="139"/>
      <c r="G191" s="139"/>
      <c r="H191" s="140"/>
      <c r="I191" s="140"/>
      <c r="J191" s="3"/>
    </row>
    <row r="192" spans="2:10" s="12" customFormat="1" ht="15" customHeight="1" x14ac:dyDescent="0.4">
      <c r="B192" s="97" t="s">
        <v>196</v>
      </c>
      <c r="C192" s="97"/>
      <c r="D192" s="97"/>
      <c r="E192" s="97"/>
      <c r="F192" s="97"/>
      <c r="G192" s="160"/>
      <c r="H192" s="160"/>
      <c r="I192" s="161" t="s">
        <v>20</v>
      </c>
      <c r="J192" s="160"/>
    </row>
    <row r="193" spans="2:10" s="12" customFormat="1" ht="15" customHeight="1" x14ac:dyDescent="0.4">
      <c r="B193" s="162" t="s">
        <v>164</v>
      </c>
      <c r="C193" s="162"/>
      <c r="D193" s="162"/>
      <c r="E193" s="162"/>
      <c r="F193" s="162"/>
      <c r="G193" s="162"/>
      <c r="H193" s="63"/>
      <c r="I193" s="30"/>
      <c r="J193" s="111">
        <f>+J194+J197</f>
        <v>11981400000</v>
      </c>
    </row>
    <row r="194" spans="2:10" s="12" customFormat="1" ht="15" customHeight="1" x14ac:dyDescent="0.4">
      <c r="B194" s="162" t="s">
        <v>165</v>
      </c>
      <c r="C194" s="162"/>
      <c r="D194" s="162"/>
      <c r="E194" s="162"/>
      <c r="F194" s="162"/>
      <c r="G194" s="162"/>
      <c r="H194" s="63"/>
      <c r="I194" s="30"/>
      <c r="J194" s="111">
        <f>+SUM(J195:J196)</f>
        <v>11981400000</v>
      </c>
    </row>
    <row r="195" spans="2:10" s="12" customFormat="1" ht="15" customHeight="1" x14ac:dyDescent="0.4">
      <c r="B195" s="163" t="s">
        <v>166</v>
      </c>
      <c r="C195" s="163"/>
      <c r="D195" s="163"/>
      <c r="E195" s="163"/>
      <c r="F195" s="163"/>
      <c r="G195" s="163"/>
      <c r="H195" s="99"/>
      <c r="I195" s="30"/>
      <c r="J195" s="112">
        <v>0</v>
      </c>
    </row>
    <row r="196" spans="2:10" s="12" customFormat="1" ht="15" customHeight="1" x14ac:dyDescent="0.4">
      <c r="B196" s="163" t="s">
        <v>167</v>
      </c>
      <c r="C196" s="163"/>
      <c r="D196" s="163"/>
      <c r="E196" s="163"/>
      <c r="F196" s="163"/>
      <c r="G196" s="163"/>
      <c r="H196" s="99"/>
      <c r="I196" s="30"/>
      <c r="J196" s="112">
        <f>+J11</f>
        <v>11981400000</v>
      </c>
    </row>
    <row r="197" spans="2:10" s="12" customFormat="1" ht="15" customHeight="1" thickBot="1" x14ac:dyDescent="0.45">
      <c r="B197" s="71" t="s">
        <v>168</v>
      </c>
      <c r="C197" s="13"/>
      <c r="D197" s="13"/>
      <c r="E197" s="13"/>
      <c r="F197" s="69"/>
      <c r="G197" s="72"/>
      <c r="H197" s="28"/>
      <c r="I197" s="72"/>
      <c r="J197" s="117">
        <v>0</v>
      </c>
    </row>
    <row r="198" spans="2:10" s="12" customFormat="1" ht="15" customHeight="1" x14ac:dyDescent="0.4">
      <c r="B198" s="164" t="s">
        <v>169</v>
      </c>
      <c r="C198" s="164"/>
      <c r="D198" s="164"/>
      <c r="E198" s="164"/>
      <c r="F198" s="164"/>
      <c r="G198" s="164"/>
      <c r="H198" s="98"/>
      <c r="I198" s="98"/>
    </row>
    <row r="199" spans="2:10" ht="15" customHeight="1" x14ac:dyDescent="0.4">
      <c r="B199" s="100" t="s">
        <v>197</v>
      </c>
      <c r="C199" s="100"/>
      <c r="D199" s="100"/>
      <c r="E199" s="100"/>
      <c r="F199" s="100"/>
      <c r="G199" s="100"/>
      <c r="H199" s="100"/>
      <c r="I199" s="100"/>
      <c r="J199" s="100"/>
    </row>
    <row r="200" spans="2:10" s="12" customFormat="1" ht="15" customHeight="1" x14ac:dyDescent="0.4">
      <c r="B200" s="154" t="s">
        <v>170</v>
      </c>
      <c r="C200" s="154"/>
      <c r="D200" s="154"/>
      <c r="E200" s="101"/>
      <c r="F200" s="101"/>
      <c r="G200" s="101"/>
      <c r="H200" s="157" t="s">
        <v>192</v>
      </c>
      <c r="I200" s="165"/>
      <c r="J200" s="165"/>
    </row>
    <row r="201" spans="2:10" ht="12.75" customHeight="1" x14ac:dyDescent="0.4">
      <c r="B201" s="49" t="s">
        <v>171</v>
      </c>
      <c r="C201" s="102"/>
      <c r="D201" s="157" t="s">
        <v>194</v>
      </c>
      <c r="E201" s="157"/>
      <c r="F201" s="157"/>
      <c r="G201" s="157"/>
      <c r="H201" s="157"/>
      <c r="I201" s="157"/>
      <c r="J201" s="157"/>
    </row>
    <row r="202" spans="2:10" x14ac:dyDescent="0.4">
      <c r="B202" s="49" t="s">
        <v>172</v>
      </c>
      <c r="C202" s="102"/>
      <c r="D202" s="156" t="s">
        <v>173</v>
      </c>
      <c r="E202" s="156"/>
      <c r="F202" s="156"/>
      <c r="G202" s="156"/>
      <c r="H202" s="156"/>
      <c r="I202" s="156"/>
      <c r="J202" s="156" t="s">
        <v>173</v>
      </c>
    </row>
    <row r="203" spans="2:10" x14ac:dyDescent="0.4">
      <c r="C203" s="12"/>
      <c r="D203" s="12"/>
      <c r="E203" s="12"/>
      <c r="F203" s="12"/>
      <c r="G203" s="12"/>
      <c r="H203" s="12"/>
      <c r="I203" s="12"/>
      <c r="J203" s="3"/>
    </row>
    <row r="204" spans="2:10" x14ac:dyDescent="0.4">
      <c r="B204" s="103" t="s">
        <v>174</v>
      </c>
      <c r="C204" s="24"/>
      <c r="D204" s="24"/>
      <c r="E204" s="24"/>
      <c r="F204" s="24"/>
      <c r="G204" s="24"/>
      <c r="H204" s="24"/>
      <c r="I204" s="24"/>
      <c r="J204" s="104"/>
    </row>
    <row r="205" spans="2:10" ht="15" customHeight="1" x14ac:dyDescent="0.4">
      <c r="B205" s="151" t="s">
        <v>175</v>
      </c>
      <c r="C205" s="151"/>
      <c r="D205" s="151"/>
      <c r="E205" s="151"/>
      <c r="F205" s="151"/>
      <c r="G205" s="151"/>
      <c r="H205" s="151"/>
      <c r="I205" s="151"/>
      <c r="J205" s="151"/>
    </row>
    <row r="206" spans="2:10" ht="26.25" customHeight="1" x14ac:dyDescent="0.4">
      <c r="B206" s="152" t="s">
        <v>176</v>
      </c>
      <c r="C206" s="152"/>
      <c r="D206" s="152"/>
      <c r="E206" s="152"/>
      <c r="F206" s="152"/>
      <c r="G206" s="152"/>
      <c r="H206" s="152"/>
      <c r="I206" s="152"/>
      <c r="J206" s="152"/>
    </row>
    <row r="207" spans="2:10" x14ac:dyDescent="0.4">
      <c r="B207" s="155"/>
      <c r="C207" s="155"/>
      <c r="D207" s="155"/>
      <c r="E207" s="155"/>
      <c r="F207" s="155"/>
      <c r="G207" s="155"/>
      <c r="H207" s="155"/>
      <c r="I207" s="155"/>
      <c r="J207" s="155"/>
    </row>
    <row r="208" spans="2:10" ht="15" customHeight="1" x14ac:dyDescent="0.4">
      <c r="B208" s="153" t="s">
        <v>177</v>
      </c>
      <c r="C208" s="153"/>
      <c r="D208" s="153"/>
      <c r="E208" s="153"/>
      <c r="F208" s="153"/>
      <c r="G208" s="153"/>
      <c r="H208" s="153"/>
      <c r="I208" s="153"/>
      <c r="J208" s="153"/>
    </row>
    <row r="209" spans="2:10" ht="90.6" customHeight="1" x14ac:dyDescent="0.4">
      <c r="B209" s="154" t="s">
        <v>200</v>
      </c>
      <c r="C209" s="154"/>
      <c r="D209" s="154"/>
      <c r="E209" s="154"/>
      <c r="F209" s="154"/>
      <c r="G209" s="154"/>
      <c r="H209" s="154"/>
      <c r="I209" s="154"/>
      <c r="J209" s="154"/>
    </row>
    <row r="210" spans="2:10" x14ac:dyDescent="0.4">
      <c r="B210" s="155"/>
      <c r="C210" s="155"/>
      <c r="D210" s="155"/>
      <c r="E210" s="155"/>
      <c r="F210" s="155"/>
      <c r="G210" s="155"/>
      <c r="H210" s="155"/>
      <c r="I210" s="155"/>
      <c r="J210" s="155"/>
    </row>
    <row r="211" spans="2:10" ht="15" customHeight="1" x14ac:dyDescent="0.4">
      <c r="B211" s="151" t="s">
        <v>178</v>
      </c>
      <c r="C211" s="151"/>
      <c r="D211" s="151"/>
      <c r="E211" s="151"/>
      <c r="F211" s="151"/>
      <c r="G211" s="151"/>
      <c r="H211" s="151"/>
      <c r="I211" s="151"/>
      <c r="J211" s="151"/>
    </row>
    <row r="212" spans="2:10" ht="27" customHeight="1" x14ac:dyDescent="0.4">
      <c r="B212" s="152" t="s">
        <v>179</v>
      </c>
      <c r="C212" s="152"/>
      <c r="D212" s="152"/>
      <c r="E212" s="152"/>
      <c r="F212" s="152"/>
      <c r="G212" s="152"/>
      <c r="H212" s="152"/>
      <c r="I212" s="152"/>
      <c r="J212" s="152"/>
    </row>
    <row r="213" spans="2:10" x14ac:dyDescent="0.4">
      <c r="B213" s="155"/>
      <c r="C213" s="155"/>
      <c r="D213" s="155"/>
      <c r="E213" s="155"/>
      <c r="F213" s="155"/>
      <c r="G213" s="155"/>
      <c r="H213" s="155"/>
      <c r="I213" s="155"/>
      <c r="J213" s="155"/>
    </row>
    <row r="214" spans="2:10" ht="15.6" x14ac:dyDescent="0.4">
      <c r="B214" s="151" t="s">
        <v>180</v>
      </c>
      <c r="C214" s="151"/>
      <c r="D214" s="151"/>
      <c r="E214" s="151"/>
      <c r="F214" s="151"/>
      <c r="G214" s="151"/>
      <c r="H214" s="151"/>
      <c r="I214" s="151"/>
      <c r="J214" s="151"/>
    </row>
    <row r="215" spans="2:10" ht="68.099999999999994" customHeight="1" x14ac:dyDescent="0.4">
      <c r="B215" s="152" t="s">
        <v>181</v>
      </c>
      <c r="C215" s="152"/>
      <c r="D215" s="152"/>
      <c r="E215" s="152"/>
      <c r="F215" s="152"/>
      <c r="G215" s="152"/>
      <c r="H215" s="152"/>
      <c r="I215" s="152"/>
      <c r="J215" s="152"/>
    </row>
    <row r="216" spans="2:10" x14ac:dyDescent="0.4">
      <c r="B216" s="155"/>
      <c r="C216" s="155"/>
      <c r="D216" s="155"/>
      <c r="E216" s="155"/>
      <c r="F216" s="155"/>
      <c r="G216" s="155"/>
      <c r="H216" s="155"/>
      <c r="I216" s="155"/>
      <c r="J216" s="155"/>
    </row>
    <row r="217" spans="2:10" ht="15" customHeight="1" x14ac:dyDescent="0.4">
      <c r="B217" s="153" t="s">
        <v>182</v>
      </c>
      <c r="C217" s="153"/>
      <c r="D217" s="153"/>
      <c r="E217" s="153"/>
      <c r="F217" s="153"/>
      <c r="G217" s="153"/>
      <c r="H217" s="153"/>
      <c r="I217" s="153"/>
      <c r="J217" s="153"/>
    </row>
    <row r="218" spans="2:10" ht="166.35" customHeight="1" x14ac:dyDescent="0.4">
      <c r="B218" s="154" t="s">
        <v>201</v>
      </c>
      <c r="C218" s="154"/>
      <c r="D218" s="154"/>
      <c r="E218" s="154"/>
      <c r="F218" s="154"/>
      <c r="G218" s="154"/>
      <c r="H218" s="154"/>
      <c r="I218" s="154"/>
      <c r="J218" s="154"/>
    </row>
    <row r="219" spans="2:10" ht="15" customHeight="1" x14ac:dyDescent="0.4">
      <c r="B219" s="151" t="s">
        <v>183</v>
      </c>
      <c r="C219" s="151"/>
      <c r="D219" s="151"/>
      <c r="E219" s="151"/>
      <c r="F219" s="151"/>
      <c r="G219" s="151"/>
      <c r="H219" s="151"/>
      <c r="I219" s="151"/>
      <c r="J219" s="151"/>
    </row>
    <row r="220" spans="2:10" ht="15" customHeight="1" x14ac:dyDescent="0.4">
      <c r="B220" s="151"/>
      <c r="C220" s="151"/>
      <c r="D220" s="151"/>
      <c r="E220" s="151"/>
      <c r="F220" s="151"/>
      <c r="G220" s="151"/>
      <c r="H220" s="151"/>
      <c r="I220" s="151"/>
      <c r="J220" s="151"/>
    </row>
    <row r="221" spans="2:10" x14ac:dyDescent="0.4">
      <c r="B221" s="152" t="s">
        <v>198</v>
      </c>
      <c r="C221" s="152"/>
      <c r="D221" s="152"/>
      <c r="E221" s="152"/>
      <c r="F221" s="152"/>
      <c r="G221" s="152"/>
      <c r="H221" s="152"/>
      <c r="I221" s="152"/>
      <c r="J221" s="152"/>
    </row>
    <row r="222" spans="2:10" ht="15" customHeight="1" x14ac:dyDescent="0.4">
      <c r="B222" s="152"/>
      <c r="C222" s="152"/>
      <c r="D222" s="152"/>
      <c r="E222" s="152"/>
      <c r="F222" s="152"/>
      <c r="G222" s="152"/>
      <c r="H222" s="152"/>
      <c r="I222" s="152"/>
      <c r="J222" s="152"/>
    </row>
    <row r="223" spans="2:10" ht="15" customHeight="1" x14ac:dyDescent="0.4">
      <c r="B223" s="151" t="s">
        <v>184</v>
      </c>
      <c r="C223" s="151"/>
      <c r="D223" s="151"/>
      <c r="E223" s="151"/>
      <c r="F223" s="151"/>
      <c r="G223" s="151"/>
      <c r="H223" s="151"/>
      <c r="I223" s="151"/>
      <c r="J223" s="151"/>
    </row>
    <row r="224" spans="2:10" ht="68.099999999999994" customHeight="1" x14ac:dyDescent="0.4">
      <c r="B224" s="152" t="s">
        <v>199</v>
      </c>
      <c r="C224" s="152"/>
      <c r="D224" s="152"/>
      <c r="E224" s="152"/>
      <c r="F224" s="152"/>
      <c r="G224" s="152"/>
      <c r="H224" s="152"/>
      <c r="I224" s="152"/>
      <c r="J224" s="152"/>
    </row>
    <row r="225" spans="2:10" x14ac:dyDescent="0.4">
      <c r="B225" s="153"/>
      <c r="C225" s="153"/>
      <c r="D225" s="153"/>
      <c r="E225" s="153"/>
      <c r="F225" s="153"/>
      <c r="G225" s="153"/>
      <c r="H225" s="153"/>
      <c r="I225" s="153"/>
      <c r="J225" s="153"/>
    </row>
    <row r="226" spans="2:10" x14ac:dyDescent="0.4">
      <c r="J226" s="35"/>
    </row>
    <row r="227" spans="2:10" ht="51" customHeight="1" x14ac:dyDescent="0.4">
      <c r="B227" s="154"/>
      <c r="C227" s="154"/>
      <c r="D227" s="154"/>
      <c r="E227" s="154"/>
      <c r="F227" s="154"/>
      <c r="G227" s="154"/>
      <c r="H227" s="154"/>
      <c r="I227" s="154"/>
      <c r="J227" s="154"/>
    </row>
    <row r="228" spans="2:10" x14ac:dyDescent="0.4">
      <c r="J228" s="35"/>
    </row>
    <row r="229" spans="2:10" x14ac:dyDescent="0.4">
      <c r="J229" s="35"/>
    </row>
    <row r="230" spans="2:10" x14ac:dyDescent="0.4">
      <c r="J230" s="35"/>
    </row>
    <row r="231" spans="2:10" x14ac:dyDescent="0.4">
      <c r="J231" s="35"/>
    </row>
    <row r="232" spans="2:10" x14ac:dyDescent="0.4">
      <c r="J232" s="35"/>
    </row>
    <row r="233" spans="2:10" x14ac:dyDescent="0.4">
      <c r="J233" s="35"/>
    </row>
    <row r="234" spans="2:10" x14ac:dyDescent="0.4">
      <c r="J234" s="35"/>
    </row>
    <row r="235" spans="2:10" x14ac:dyDescent="0.4">
      <c r="J235" s="35"/>
    </row>
    <row r="236" spans="2:10" x14ac:dyDescent="0.4">
      <c r="J236" s="35"/>
    </row>
    <row r="237" spans="2:10" x14ac:dyDescent="0.4">
      <c r="J237" s="35"/>
    </row>
    <row r="238" spans="2:10" x14ac:dyDescent="0.4">
      <c r="J238" s="35"/>
    </row>
    <row r="239" spans="2:10" x14ac:dyDescent="0.4">
      <c r="J239" s="35"/>
    </row>
    <row r="240" spans="2:10" x14ac:dyDescent="0.4">
      <c r="J240" s="35"/>
    </row>
    <row r="241" spans="10:10" x14ac:dyDescent="0.4">
      <c r="J241" s="35"/>
    </row>
    <row r="242" spans="10:10" x14ac:dyDescent="0.4">
      <c r="J242" s="35"/>
    </row>
    <row r="243" spans="10:10" x14ac:dyDescent="0.4">
      <c r="J243" s="35"/>
    </row>
  </sheetData>
  <mergeCells count="70">
    <mergeCell ref="B47:G47"/>
    <mergeCell ref="C4:F4"/>
    <mergeCell ref="G4:J4"/>
    <mergeCell ref="G10:H10"/>
    <mergeCell ref="I10:J10"/>
    <mergeCell ref="G35:H35"/>
    <mergeCell ref="I35:J35"/>
    <mergeCell ref="I37:J37"/>
    <mergeCell ref="I39:J39"/>
    <mergeCell ref="I40:J40"/>
    <mergeCell ref="B60:G60"/>
    <mergeCell ref="B48:G48"/>
    <mergeCell ref="B49:G49"/>
    <mergeCell ref="B50:G50"/>
    <mergeCell ref="B51:G51"/>
    <mergeCell ref="B52:G52"/>
    <mergeCell ref="B53:G53"/>
    <mergeCell ref="B54:G54"/>
    <mergeCell ref="B57:G57"/>
    <mergeCell ref="B58:G58"/>
    <mergeCell ref="B59:G59"/>
    <mergeCell ref="E177:F177"/>
    <mergeCell ref="B61:G61"/>
    <mergeCell ref="I66:J66"/>
    <mergeCell ref="I67:J67"/>
    <mergeCell ref="E142:F142"/>
    <mergeCell ref="E143:F143"/>
    <mergeCell ref="E144:F144"/>
    <mergeCell ref="E145:F145"/>
    <mergeCell ref="G155:H155"/>
    <mergeCell ref="I155:J155"/>
    <mergeCell ref="I159:I160"/>
    <mergeCell ref="J159:J160"/>
    <mergeCell ref="B179:C179"/>
    <mergeCell ref="D179:E179"/>
    <mergeCell ref="F179:G179"/>
    <mergeCell ref="B181:G181"/>
    <mergeCell ref="B190:G190"/>
    <mergeCell ref="B207:J207"/>
    <mergeCell ref="G192:H192"/>
    <mergeCell ref="I192:J192"/>
    <mergeCell ref="B193:G193"/>
    <mergeCell ref="B225:J225"/>
    <mergeCell ref="B227:J227"/>
    <mergeCell ref="B221:J221"/>
    <mergeCell ref="B209:J209"/>
    <mergeCell ref="B210:J210"/>
    <mergeCell ref="B211:J211"/>
    <mergeCell ref="B212:J212"/>
    <mergeCell ref="B213:J213"/>
    <mergeCell ref="B214:J214"/>
    <mergeCell ref="B215:J215"/>
    <mergeCell ref="B216:J216"/>
    <mergeCell ref="B217:J217"/>
    <mergeCell ref="B218:J218"/>
    <mergeCell ref="B219:J220"/>
    <mergeCell ref="B222:J222"/>
    <mergeCell ref="B223:J223"/>
    <mergeCell ref="B224:J224"/>
    <mergeCell ref="B208:J208"/>
    <mergeCell ref="B194:G194"/>
    <mergeCell ref="B195:G195"/>
    <mergeCell ref="B196:G196"/>
    <mergeCell ref="B198:G198"/>
    <mergeCell ref="B200:D200"/>
    <mergeCell ref="H200:J200"/>
    <mergeCell ref="D201:J201"/>
    <mergeCell ref="D202:J202"/>
    <mergeCell ref="B205:J205"/>
    <mergeCell ref="B206:J206"/>
  </mergeCells>
  <phoneticPr fontId="39" type="noConversion"/>
  <hyperlinks>
    <hyperlink ref="H200" r:id="rId1" xr:uid="{00000000-0004-0000-0000-000000000000}"/>
    <hyperlink ref="D202" r:id="rId2" xr:uid="{00000000-0004-0000-0000-000001000000}"/>
    <hyperlink ref="D201" r:id="rId3" xr:uid="{00000000-0004-0000-0000-000002000000}"/>
    <hyperlink ref="D201:J201" r:id="rId4" display="https://www.santandertotta.pt/pt_PT/Investor-Relations/Emissão-de-Divida/2020.html" xr:uid="{00000000-0004-0000-0000-000003000000}"/>
  </hyperlinks>
  <printOptions horizontalCentered="1"/>
  <pageMargins left="0.23622047244094491" right="0.23622047244094491" top="0.74803149606299213" bottom="0.74803149606299213" header="0.31496062992125984" footer="0.31496062992125984"/>
  <pageSetup paperSize="9" scale="51" fitToHeight="0" orientation="portrait" r:id="rId5"/>
  <headerFooter>
    <oddHeader>&amp;L&amp;"Calibri,Regular"&amp;K000000&amp;G&amp;C&amp;"Verdana,Regular"Mortgage Covered Bonds
Investor Report - 30 June 2025
&amp;R&amp;G</oddHeader>
  </headerFooter>
  <rowBreaks count="2" manualBreakCount="2">
    <brk id="96" min="1" max="9" man="1"/>
    <brk id="181" min="1" max="9" man="1"/>
  </rowBreaks>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9"/>
  <sheetViews>
    <sheetView showGridLines="0" workbookViewId="0">
      <selection activeCell="B16" sqref="B16:J16"/>
    </sheetView>
  </sheetViews>
  <sheetFormatPr defaultColWidth="8.88671875" defaultRowHeight="17.399999999999999" x14ac:dyDescent="0.45"/>
  <cols>
    <col min="1" max="1" width="8.88671875" style="144"/>
    <col min="2" max="2" width="196" style="144" customWidth="1"/>
    <col min="3" max="16384" width="8.88671875" style="144"/>
  </cols>
  <sheetData>
    <row r="1" spans="1:10" x14ac:dyDescent="0.45">
      <c r="A1" s="142" t="s">
        <v>174</v>
      </c>
      <c r="B1" s="143"/>
    </row>
    <row r="2" spans="1:10" x14ac:dyDescent="0.45">
      <c r="A2" s="143"/>
      <c r="B2" s="143"/>
    </row>
    <row r="3" spans="1:10" x14ac:dyDescent="0.45">
      <c r="A3" s="145">
        <v>1</v>
      </c>
      <c r="B3" s="146" t="s">
        <v>185</v>
      </c>
    </row>
    <row r="4" spans="1:10" x14ac:dyDescent="0.45">
      <c r="A4" s="145"/>
      <c r="B4" s="152" t="s">
        <v>179</v>
      </c>
      <c r="C4" s="152"/>
      <c r="D4" s="152"/>
      <c r="E4" s="152"/>
      <c r="F4" s="152"/>
      <c r="G4" s="152"/>
      <c r="H4" s="152"/>
      <c r="I4" s="152"/>
      <c r="J4" s="152"/>
    </row>
    <row r="5" spans="1:10" x14ac:dyDescent="0.45">
      <c r="A5" s="145"/>
      <c r="B5" s="143"/>
    </row>
    <row r="6" spans="1:10" x14ac:dyDescent="0.45">
      <c r="A6" s="145">
        <v>2</v>
      </c>
      <c r="B6" s="146" t="s">
        <v>186</v>
      </c>
    </row>
    <row r="7" spans="1:10" ht="24" customHeight="1" x14ac:dyDescent="0.45">
      <c r="A7" s="145"/>
      <c r="B7" s="143" t="s">
        <v>198</v>
      </c>
    </row>
    <row r="8" spans="1:10" x14ac:dyDescent="0.45">
      <c r="A8" s="145"/>
      <c r="B8" s="143"/>
    </row>
    <row r="9" spans="1:10" x14ac:dyDescent="0.45">
      <c r="A9" s="145">
        <v>3</v>
      </c>
      <c r="B9" s="146" t="s">
        <v>187</v>
      </c>
    </row>
    <row r="10" spans="1:10" ht="39" customHeight="1" x14ac:dyDescent="0.45">
      <c r="A10" s="145"/>
      <c r="B10" s="143" t="s">
        <v>188</v>
      </c>
    </row>
    <row r="11" spans="1:10" x14ac:dyDescent="0.45">
      <c r="A11" s="145"/>
      <c r="B11" s="143"/>
    </row>
    <row r="12" spans="1:10" ht="28.5" customHeight="1" x14ac:dyDescent="0.45">
      <c r="A12" s="145">
        <v>4</v>
      </c>
      <c r="B12" s="146" t="s">
        <v>189</v>
      </c>
    </row>
    <row r="13" spans="1:10" ht="43.5" customHeight="1" x14ac:dyDescent="0.45">
      <c r="A13" s="145"/>
      <c r="B13" s="143" t="s">
        <v>176</v>
      </c>
    </row>
    <row r="14" spans="1:10" x14ac:dyDescent="0.45">
      <c r="A14" s="145"/>
      <c r="B14" s="143"/>
    </row>
    <row r="15" spans="1:10" x14ac:dyDescent="0.45">
      <c r="A15" s="145">
        <v>5</v>
      </c>
      <c r="B15" s="146" t="s">
        <v>190</v>
      </c>
    </row>
    <row r="16" spans="1:10" ht="120.6" customHeight="1" x14ac:dyDescent="0.45">
      <c r="A16" s="145"/>
      <c r="B16" s="154" t="s">
        <v>200</v>
      </c>
      <c r="C16" s="154"/>
      <c r="D16" s="154"/>
      <c r="E16" s="154"/>
      <c r="F16" s="154"/>
      <c r="G16" s="154"/>
      <c r="H16" s="154"/>
      <c r="I16" s="154"/>
      <c r="J16" s="154"/>
    </row>
    <row r="17" spans="1:10" x14ac:dyDescent="0.45">
      <c r="A17" s="145"/>
      <c r="B17" s="143"/>
    </row>
    <row r="18" spans="1:10" x14ac:dyDescent="0.45">
      <c r="A18" s="145">
        <v>6</v>
      </c>
      <c r="B18" s="146" t="s">
        <v>191</v>
      </c>
    </row>
    <row r="19" spans="1:10" ht="186.6" customHeight="1" x14ac:dyDescent="0.45">
      <c r="A19" s="145"/>
      <c r="B19" s="186" t="s">
        <v>201</v>
      </c>
      <c r="C19" s="186"/>
      <c r="D19" s="186"/>
      <c r="E19" s="186"/>
      <c r="F19" s="186"/>
      <c r="G19" s="186"/>
      <c r="H19" s="186"/>
      <c r="I19" s="186"/>
      <c r="J19" s="186"/>
    </row>
  </sheetData>
  <mergeCells count="3">
    <mergeCell ref="B19:J19"/>
    <mergeCell ref="B16:J16"/>
    <mergeCell ref="B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Quarterly Report</vt:lpstr>
      <vt:lpstr>Notes</vt:lpstr>
      <vt:lpstr>'Quarterly Report'!Print_Area</vt:lpstr>
      <vt:lpstr>'Quarterly Report'!Print_Titles</vt:lpstr>
    </vt:vector>
  </TitlesOfParts>
  <Company>Grupo Santander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Sandra Maria de Almeida Santos</cp:lastModifiedBy>
  <cp:lastPrinted>2025-07-11T09:57:31Z</cp:lastPrinted>
  <dcterms:created xsi:type="dcterms:W3CDTF">2019-10-12T12:22:35Z</dcterms:created>
  <dcterms:modified xsi:type="dcterms:W3CDTF">2025-07-11T09:58:14Z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1b88ec2-a72b-4523-9e84-0458a1764731_Enabled">
    <vt:lpwstr>true</vt:lpwstr>
  </property>
  <property fmtid="{D5CDD505-2E9C-101B-9397-08002B2CF9AE}" pid="5" name="MSIP_Label_41b88ec2-a72b-4523-9e84-0458a1764731_SetDate">
    <vt:lpwstr>2022-04-05T15:55:58Z</vt:lpwstr>
  </property>
  <property fmtid="{D5CDD505-2E9C-101B-9397-08002B2CF9AE}" pid="6" name="MSIP_Label_41b88ec2-a72b-4523-9e84-0458a1764731_Method">
    <vt:lpwstr>Privileged</vt:lpwstr>
  </property>
  <property fmtid="{D5CDD505-2E9C-101B-9397-08002B2CF9AE}" pid="7" name="MSIP_Label_41b88ec2-a72b-4523-9e84-0458a1764731_Name">
    <vt:lpwstr>Public O365</vt:lpwstr>
  </property>
  <property fmtid="{D5CDD505-2E9C-101B-9397-08002B2CF9AE}" pid="8" name="MSIP_Label_41b88ec2-a72b-4523-9e84-0458a1764731_SiteId">
    <vt:lpwstr>35595a02-4d6d-44ac-99e1-f9ab4cd872db</vt:lpwstr>
  </property>
  <property fmtid="{D5CDD505-2E9C-101B-9397-08002B2CF9AE}" pid="9" name="MSIP_Label_41b88ec2-a72b-4523-9e84-0458a1764731_ActionId">
    <vt:lpwstr>e9e7ff72-7d9d-4796-b954-b02c1821886f</vt:lpwstr>
  </property>
  <property fmtid="{D5CDD505-2E9C-101B-9397-08002B2CF9AE}" pid="10" name="MSIP_Label_41b88ec2-a72b-4523-9e84-0458a1764731_ContentBits">
    <vt:lpwstr>0</vt:lpwstr>
  </property>
</Properties>
</file>