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mc:AlternateContent xmlns:mc="http://schemas.openxmlformats.org/markup-compatibility/2006">
    <mc:Choice Requires="x15">
      <x15ac:absPath xmlns:x15ac="http://schemas.microsoft.com/office/spreadsheetml/2010/11/ac" url="G:\Coord_Financeira\ALM\Relatório Pilar III\Disciplina de Mercado 2024\12 Dez 2024\"/>
    </mc:Choice>
  </mc:AlternateContent>
  <xr:revisionPtr revIDLastSave="0" documentId="13_ncr:1_{570CB438-095B-4779-A557-96C1C1D068D3}" xr6:coauthVersionLast="47" xr6:coauthVersionMax="47" xr10:uidLastSave="{00000000-0000-0000-0000-000000000000}"/>
  <bookViews>
    <workbookView xWindow="-120" yWindow="-120" windowWidth="29040" windowHeight="15720" tabRatio="747" xr2:uid="{00000000-000D-0000-FFFF-FFFF00000000}"/>
  </bookViews>
  <sheets>
    <sheet name="Capa" sheetId="127" r:id="rId1"/>
    <sheet name="Índice" sheetId="1" r:id="rId2"/>
    <sheet name="1" sheetId="94" r:id="rId3"/>
    <sheet name="2" sheetId="2" r:id="rId4"/>
    <sheet name="3" sheetId="8" r:id="rId5"/>
    <sheet name="4" sheetId="3" r:id="rId6"/>
    <sheet name="5" sheetId="5" r:id="rId7"/>
    <sheet name="6" sheetId="6" r:id="rId8"/>
    <sheet name="7" sheetId="9" r:id="rId9"/>
    <sheet name="8" sheetId="10" r:id="rId10"/>
    <sheet name="9" sheetId="101" r:id="rId11"/>
    <sheet name="10" sheetId="12" r:id="rId12"/>
    <sheet name="11" sheetId="14" r:id="rId13"/>
    <sheet name="12" sheetId="15" r:id="rId14"/>
    <sheet name="13" sheetId="16" r:id="rId15"/>
    <sheet name="14" sheetId="17" r:id="rId16"/>
    <sheet name="15" sheetId="18" r:id="rId17"/>
    <sheet name="16" sheetId="121" r:id="rId18"/>
    <sheet name="17" sheetId="122" r:id="rId19"/>
    <sheet name="18" sheetId="124" r:id="rId20"/>
    <sheet name="19" sheetId="125" r:id="rId21"/>
    <sheet name="20" sheetId="19" r:id="rId22"/>
    <sheet name="21" sheetId="20" r:id="rId23"/>
    <sheet name="22" sheetId="21" r:id="rId24"/>
    <sheet name="23" sheetId="22" r:id="rId25"/>
    <sheet name="24" sheetId="24" r:id="rId26"/>
    <sheet name="25" sheetId="95" r:id="rId27"/>
    <sheet name="26" sheetId="25" r:id="rId28"/>
    <sheet name="27" sheetId="27" r:id="rId29"/>
    <sheet name="28" sheetId="28" r:id="rId30"/>
    <sheet name="29" sheetId="29" r:id="rId31"/>
    <sheet name="30" sheetId="31" r:id="rId32"/>
    <sheet name="31" sheetId="32" r:id="rId33"/>
    <sheet name="32" sheetId="103" r:id="rId34"/>
    <sheet name="33" sheetId="96" r:id="rId35"/>
    <sheet name="34" sheetId="41" r:id="rId36"/>
    <sheet name="35" sheetId="38" r:id="rId37"/>
    <sheet name="36" sheetId="39" r:id="rId38"/>
    <sheet name="37" sheetId="42" r:id="rId39"/>
    <sheet name="38" sheetId="43" r:id="rId40"/>
    <sheet name="39" sheetId="44" r:id="rId41"/>
    <sheet name="40" sheetId="45" r:id="rId42"/>
    <sheet name="41" sheetId="47" r:id="rId43"/>
    <sheet name="42" sheetId="48" r:id="rId44"/>
    <sheet name="43" sheetId="50" r:id="rId45"/>
    <sheet name="44" sheetId="49" r:id="rId46"/>
    <sheet name="45" sheetId="51" r:id="rId47"/>
    <sheet name="46" sheetId="53" r:id="rId48"/>
    <sheet name="47" sheetId="54" r:id="rId49"/>
    <sheet name="48" sheetId="55" r:id="rId50"/>
    <sheet name="49" sheetId="56" r:id="rId51"/>
    <sheet name="50" sheetId="99" r:id="rId52"/>
    <sheet name="51" sheetId="57" r:id="rId53"/>
    <sheet name="52" sheetId="62" r:id="rId54"/>
    <sheet name="53" sheetId="65" r:id="rId55"/>
    <sheet name="54" sheetId="66" r:id="rId56"/>
    <sheet name="55" sheetId="67" r:id="rId57"/>
    <sheet name="56" sheetId="68" r:id="rId58"/>
    <sheet name="57" sheetId="69" r:id="rId59"/>
    <sheet name="58" sheetId="70" r:id="rId60"/>
    <sheet name="59" sheetId="71" r:id="rId61"/>
    <sheet name="60" sheetId="72" r:id="rId62"/>
    <sheet name="61" sheetId="113" r:id="rId63"/>
    <sheet name="62" sheetId="114" r:id="rId64"/>
    <sheet name="63" sheetId="115" r:id="rId65"/>
    <sheet name="64" sheetId="116" r:id="rId66"/>
    <sheet name="65" sheetId="117" r:id="rId67"/>
    <sheet name="66" sheetId="118" r:id="rId68"/>
    <sheet name="67" sheetId="119" r:id="rId69"/>
    <sheet name="68" sheetId="120" r:id="rId70"/>
    <sheet name="69" sheetId="73" r:id="rId71"/>
    <sheet name="70" sheetId="74" r:id="rId72"/>
    <sheet name="71" sheetId="75" r:id="rId73"/>
    <sheet name="72" sheetId="76" r:id="rId74"/>
    <sheet name="73" sheetId="77" r:id="rId75"/>
  </sheets>
  <definedNames>
    <definedName name="\">#REF!</definedName>
    <definedName name="\a">#REF!</definedName>
    <definedName name="\a1">#REF!</definedName>
    <definedName name="\b">#REF!</definedName>
    <definedName name="\b1">#REF!</definedName>
    <definedName name="\c">#REF!</definedName>
    <definedName name="\c1">#REF!</definedName>
    <definedName name="\d">#REF!</definedName>
    <definedName name="\e">#REF!</definedName>
    <definedName name="\e1">#REF!</definedName>
    <definedName name="\f">#REF!</definedName>
    <definedName name="\g">#REF!</definedName>
    <definedName name="\h">#REF!</definedName>
    <definedName name="\i">#REF!</definedName>
    <definedName name="\l">#REF!</definedName>
    <definedName name="\m">#REF!</definedName>
    <definedName name="\p">#REF!</definedName>
    <definedName name="\q">#REF!</definedName>
    <definedName name="\r">#REF!</definedName>
    <definedName name="\s">#REF!</definedName>
    <definedName name="\v">#REF!</definedName>
    <definedName name="\x">#REF!</definedName>
    <definedName name="\z">#REF!</definedName>
    <definedName name="_" localSheetId="0" hidden="1">{#N/A,#N/A,FALSE,"d111a-bdie-d"}</definedName>
    <definedName name="_" hidden="1">{#N/A,#N/A,FALSE,"d111a-bdie-d"}</definedName>
    <definedName name="_.">#REF!</definedName>
    <definedName name="_________jan05">#REF!</definedName>
    <definedName name="________jan05">#REF!</definedName>
    <definedName name="_______jan05">#REF!</definedName>
    <definedName name="______jan05">#REF!</definedName>
    <definedName name="_____jan05">#REF!</definedName>
    <definedName name="____jan05">#REF!</definedName>
    <definedName name="____NG1">#REF!</definedName>
    <definedName name="____NG2">#REF!</definedName>
    <definedName name="____NG5">#REF!</definedName>
    <definedName name="____NG6">#REF!</definedName>
    <definedName name="____NG7">#REF!</definedName>
    <definedName name="____NH1">#REF!</definedName>
    <definedName name="___cod2">#REF!</definedName>
    <definedName name="___DAT11">#REF!</definedName>
    <definedName name="___DAT12">#REF!</definedName>
    <definedName name="___DAT13">#REF!</definedName>
    <definedName name="___DAT7">#REF!</definedName>
    <definedName name="___dd3">#REF!</definedName>
    <definedName name="___IMP2">#REF!</definedName>
    <definedName name="___IMP3">#REF!</definedName>
    <definedName name="___IMP4">#REF!</definedName>
    <definedName name="___jan05">#REF!</definedName>
    <definedName name="___key1" hidden="1">#REF!</definedName>
    <definedName name="___pvt1">#REF!</definedName>
    <definedName name="___pvt2">#REF!</definedName>
    <definedName name="___pvt3">#REF!</definedName>
    <definedName name="___TC23">#REF!</definedName>
    <definedName name="___TC32">#REF!</definedName>
    <definedName name="__123Graph_A" localSheetId="0" hidden="1">#REF!</definedName>
    <definedName name="__123Graph_A" hidden="1">#REF!</definedName>
    <definedName name="__123Graph_ACONTRACTS" localSheetId="0" hidden="1">#REF!</definedName>
    <definedName name="__123Graph_ACONTRACTS" hidden="1">#REF!</definedName>
    <definedName name="__123Graph_ACONTRT" localSheetId="0" hidden="1">#REF!</definedName>
    <definedName name="__123Graph_ACONTRT" hidden="1">#REF!</definedName>
    <definedName name="__123Graph_AINSTALL" localSheetId="0" hidden="1">#REF!</definedName>
    <definedName name="__123Graph_AINSTALL" hidden="1">#REF!</definedName>
    <definedName name="__123Graph_B" localSheetId="0" hidden="1">#REF!</definedName>
    <definedName name="__123Graph_B" hidden="1">#REF!</definedName>
    <definedName name="__123Graph_BCONTRACTS" localSheetId="0" hidden="1">#REF!</definedName>
    <definedName name="__123Graph_BCONTRACTS" hidden="1">#REF!</definedName>
    <definedName name="__123Graph_BCONTRT" localSheetId="0" hidden="1">#REF!</definedName>
    <definedName name="__123Graph_BCONTRT" hidden="1">#REF!</definedName>
    <definedName name="__123Graph_BINSTALL" localSheetId="0" hidden="1">#REF!</definedName>
    <definedName name="__123Graph_BINSTALL" hidden="1">#REF!</definedName>
    <definedName name="__123Graph_C" localSheetId="0" hidden="1">#REF!</definedName>
    <definedName name="__123Graph_C" hidden="1">#REF!</definedName>
    <definedName name="__123Graph_CCONTRT" localSheetId="0" hidden="1">#REF!</definedName>
    <definedName name="__123Graph_CCONTRT" hidden="1">#REF!</definedName>
    <definedName name="__123Graph_CINSTALL" localSheetId="0" hidden="1">#REF!</definedName>
    <definedName name="__123Graph_CINSTALL" hidden="1">#REF!</definedName>
    <definedName name="__123Graph_X" localSheetId="0" hidden="1">#REF!</definedName>
    <definedName name="__123Graph_X" hidden="1">#REF!</definedName>
    <definedName name="__BAL218">VLOOKUP(ABS(#REF!),#REF!,12,0)</definedName>
    <definedName name="__BAL221">VLOOKUP(22,#REF!,5,0)*-1+#REF!</definedName>
    <definedName name="__BAL24">SUMIF(#REF!,"&gt;0",#REF!)</definedName>
    <definedName name="__BAL261">VLOOKUP(ABS(#REF!),#REF!,12,0)*-1+#REF!</definedName>
    <definedName name="__BAL271">VLOOKUP(ABS(#REF!),#REF!,12,0)</definedName>
    <definedName name="__BAL272">VLOOKUP(ABS(#REF!),#REF!,12,0)</definedName>
    <definedName name="__BAL273">VLOOKUP(ABS(#REF!),#REF!,12,0)*-1</definedName>
    <definedName name="__BAL274">VLOOKUP(ABS(#REF!),#REF!,12,0)*-1</definedName>
    <definedName name="__BAL298">VLOOKUP(ABS(#REF!),#REF!,12,0)*-1</definedName>
    <definedName name="__BAL32">VLOOKUP(ABS(#REF!),#REF!,12,0)</definedName>
    <definedName name="__BAL421">VLOOKUP(ABS(#REF!),#REF!,12,0)</definedName>
    <definedName name="__BAL422">VLOOKUP(ABS(#REF!),#REF!,12,0)</definedName>
    <definedName name="__BAL423">VLOOKUP(ABS(#REF!),#REF!,12,0)</definedName>
    <definedName name="__BAL424">VLOOKUP(ABS(#REF!),#REF!,12,0)</definedName>
    <definedName name="__BAL425">VLOOKUP(ABS(#REF!),#REF!,12,0)</definedName>
    <definedName name="__BAL426">VLOOKUP(ABS(#REF!),#REF!,12,0)</definedName>
    <definedName name="__BAL429">VLOOKUP(ABS(#REF!),#REF!,12,0)</definedName>
    <definedName name="__BAL434">VLOOKUP(ABS(#REF!),#REF!,12,0)</definedName>
    <definedName name="__BAL441">VLOOKUP(ABS(#REF!),#REF!,12,0)</definedName>
    <definedName name="__BAL482">VLOOKUP(ABS(#REF!),#REF!,12,0)*-1</definedName>
    <definedName name="__BAL483">VLOOKUP(ABS(#REF!),#REF!,12,0)*-1</definedName>
    <definedName name="__BAL484">VLOOKUP(ABS(#REF!),#REF!,12,0)*-1</definedName>
    <definedName name="__BAL485">VLOOKUP(ABS(#REF!),#REF!,12,0)*-1</definedName>
    <definedName name="__BAL486">VLOOKUP(ABS(#REF!),#REF!,12,0)*-1</definedName>
    <definedName name="__BAL489">VLOOKUP(ABS(#REF!),#REF!,12,0)*-1</definedName>
    <definedName name="__BAL51">VLOOKUP(ABS(#REF!),#REF!,12,0)*-1</definedName>
    <definedName name="__BAL54">VLOOKUP(ABS(#REF!),#REF!,12,0)*-1</definedName>
    <definedName name="__BAL571">VLOOKUP(ABS(#REF!),#REF!,12,0)*-1</definedName>
    <definedName name="__BAL574">VLOOKUP(ABS(#REF!),#REF!,12,0)*-1</definedName>
    <definedName name="__BAL59">VLOOKUP(ABS(#REF!),#REF!,12,0)*-1</definedName>
    <definedName name="__cod2">#REF!</definedName>
    <definedName name="__DAT11">#REF!</definedName>
    <definedName name="__DAT12">#REF!</definedName>
    <definedName name="__DAT13">#REF!</definedName>
    <definedName name="__DAT7">#REF!</definedName>
    <definedName name="__dd3">#REF!</definedName>
    <definedName name="__ebp1">#REF!</definedName>
    <definedName name="__ebp2">#REF!</definedName>
    <definedName name="__ebp4">#REF!</definedName>
    <definedName name="__f4" hidden="1">#REF!</definedName>
    <definedName name="__f45" hidden="1">#REF!</definedName>
    <definedName name="__g5" hidden="1">#REF!</definedName>
    <definedName name="__IMP2">#REF!</definedName>
    <definedName name="__IMP3">#REF!</definedName>
    <definedName name="__IMP4">#REF!</definedName>
    <definedName name="__jan05">#REF!</definedName>
    <definedName name="__key1" hidden="1">#REF!</definedName>
    <definedName name="__nc1">#REF!</definedName>
    <definedName name="__nc2">#REF!</definedName>
    <definedName name="__nc3">#REF!</definedName>
    <definedName name="__nc4">#REF!</definedName>
    <definedName name="__NG1">#REF!</definedName>
    <definedName name="__NG2">#REF!</definedName>
    <definedName name="__NG5">#REF!</definedName>
    <definedName name="__NG6">#REF!</definedName>
    <definedName name="__NG7">#REF!</definedName>
    <definedName name="__NH1">#REF!</definedName>
    <definedName name="__pbo1">#REF!</definedName>
    <definedName name="__pbo2">#REF!</definedName>
    <definedName name="__pbo3">#REF!</definedName>
    <definedName name="__pbo4">#REF!</definedName>
    <definedName name="__POC61">VLOOKUP(ABS(#REF!),#REF!,5,0)</definedName>
    <definedName name="__POC62">VLOOKUP(ABS(#REF!),#REF!,5,0)</definedName>
    <definedName name="__POC63">VLOOKUP(ABS(#REF!),#REF!,5,0)</definedName>
    <definedName name="__POC65">VLOOKUP(ABS(#REF!),#REF!,5,0)</definedName>
    <definedName name="__POC66">VLOOKUP(ABS(#REF!),#REF!,5,0)</definedName>
    <definedName name="__POC67">VLOOKUP(ABS(#REF!),#REF!,5,0)</definedName>
    <definedName name="__POC69">VLOOKUP(ABS(#REF!),#REF!,5,0)</definedName>
    <definedName name="__POC71">VLOOKUP(ABS(#REF!),#REF!,5,0)*-1</definedName>
    <definedName name="__POC72">VLOOKUP(ABS(#REF!),#REF!,5,0)*-1</definedName>
    <definedName name="__POC76">VLOOKUP(ABS(#REF!),#REF!,5,0)*-1</definedName>
    <definedName name="__POC78">VLOOKUP(ABS(#REF!),#REF!,5,0)*-1</definedName>
    <definedName name="__POC79">VLOOKUP(ABS(#REF!),#REF!,5,0)*-1</definedName>
    <definedName name="__pvt1">#REF!</definedName>
    <definedName name="__pvt2">#REF!</definedName>
    <definedName name="__pvt3">#REF!</definedName>
    <definedName name="__TC23">#REF!</definedName>
    <definedName name="__TC32">#REF!</definedName>
    <definedName name="_1">#REF!</definedName>
    <definedName name="_10">#REF!</definedName>
    <definedName name="_11">#REF!</definedName>
    <definedName name="_12">#REF!</definedName>
    <definedName name="_13">#REF!</definedName>
    <definedName name="_14">#REF!</definedName>
    <definedName name="_17._Contas_de_regularização">#REF!</definedName>
    <definedName name="_2">#REF!</definedName>
    <definedName name="_23161370_EMP_BANCO_ESSI">#REF!</definedName>
    <definedName name="_23161900_EMP_HOT_MONEY">#REF!</definedName>
    <definedName name="_23162500_EMP_B_EUROPEU_INVESTIMENTO">#REF!</definedName>
    <definedName name="_23171036_EMP_B_FOMENTO_EXTERIOR">#REF!</definedName>
    <definedName name="_23171106_EMP_B_BILBAO_VIZCAYA">#REF!</definedName>
    <definedName name="_23171156_EMP_UNIAO_B_PORTUGUESES__BANCO">#REF!</definedName>
    <definedName name="_23171181_EMP_CITIBANK">#REF!</definedName>
    <definedName name="_23171206_EMP_B_COMERCIO_INDUSTRIA">#REF!</definedName>
    <definedName name="_23171326_EMP_BANK_OF_TOKYO">#REF!</definedName>
    <definedName name="_23172501_EMP_B_EUROPEU_INVESTIMENTO">#REF!</definedName>
    <definedName name="_23172505_EMP_B_EUROPEU_INVESTIMENTO">#REF!</definedName>
    <definedName name="_27197400___Diferencial_Preço_Regiões_Autonomas">#REF!</definedName>
    <definedName name="_27393101___Compras_Trading">#REF!</definedName>
    <definedName name="_27393200___Derivados_p_p_bruto_produtos">#REF!</definedName>
    <definedName name="_27396400___Custos_c_pessoal___Prémios_p_pensões">#REF!</definedName>
    <definedName name="_3">#REF!</definedName>
    <definedName name="_30360" hidden="1">2</definedName>
    <definedName name="_360" hidden="1">2</definedName>
    <definedName name="_4">#REF!</definedName>
    <definedName name="_5">#REF!</definedName>
    <definedName name="_5000300000">#REF!</definedName>
    <definedName name="_5005370000">#REF!</definedName>
    <definedName name="_5024350000">#REF!</definedName>
    <definedName name="_5061310000">#REF!</definedName>
    <definedName name="_5071630000">#REF!</definedName>
    <definedName name="_5081910000">#REF!</definedName>
    <definedName name="_5102170000">#REF!</definedName>
    <definedName name="_5102270000">#REF!</definedName>
    <definedName name="_5108070000">#REF!</definedName>
    <definedName name="_5119380000">#REF!</definedName>
    <definedName name="_5134750000">#REF!</definedName>
    <definedName name="_5140740000">#REF!</definedName>
    <definedName name="_5148280000">#REF!</definedName>
    <definedName name="_5149110000">#REF!</definedName>
    <definedName name="_5150390000">#REF!</definedName>
    <definedName name="_5177650000">#REF!</definedName>
    <definedName name="_5177660000">#REF!</definedName>
    <definedName name="_5190020000">#REF!</definedName>
    <definedName name="_6">#REF!</definedName>
    <definedName name="_62236150___Servicos_Inform._Comer_Finan">#REF!</definedName>
    <definedName name="_68600100___Descon_p_p_Cheques_de_Comb">#REF!</definedName>
    <definedName name="_7">#REF!</definedName>
    <definedName name="_7004210000">#REF!</definedName>
    <definedName name="_7004530000">#REF!</definedName>
    <definedName name="_72150500___Processing">#REF!</definedName>
    <definedName name="_72202600___Dif_Transp_Iva_Tx__Nor__Madeira">#REF!</definedName>
    <definedName name="_7220500___Dif_Transp_Iva_isento">#REF!</definedName>
    <definedName name="_7220700___Dif_Transp_Iva_não_sujeito">#REF!</definedName>
    <definedName name="_7220800___Dif_Transp_Iva_não_reg.">#REF!</definedName>
    <definedName name="_72510300___Prest._aero_Iva">#REF!</definedName>
    <definedName name="_72510500___Prest._aero_Iva_isento">#REF!</definedName>
    <definedName name="_72510700___Prest._aero_Iva_Não_Suj.">#REF!</definedName>
    <definedName name="_72512400____Prest._aero_Iva_isento_Madei.">#REF!</definedName>
    <definedName name="_72512400___Prest._aero_Iva_isento_Açores">#REF!</definedName>
    <definedName name="_72520500__Ser._Prest.Parq_Iva_Isento_cont.">#REF!</definedName>
    <definedName name="_72520600___Prest__Parq_iva_n_sujeito">#REF!</definedName>
    <definedName name="_72520600_prest_parque_iva">#REF!</definedName>
    <definedName name="_72520700___Prest__Parq_iva_n_sujeito">#REF!</definedName>
    <definedName name="_72520700__Prest_parque_iva_não_sujeito">#REF!</definedName>
    <definedName name="_72520800___Prest__Parq_iva__não_regulari">#REF!</definedName>
    <definedName name="_72522500___Prest__Parq_iva_tx_red_madeir">#REF!</definedName>
    <definedName name="_72522600___Prest__Parq_iva_tx_nor_madeir">#REF!</definedName>
    <definedName name="_72550700____A_Prest_Goc_Iva_n_sujeito">#REF!</definedName>
    <definedName name="_72570500___Serv_Prest__Trab_Com_Iva__I">#REF!</definedName>
    <definedName name="_72570700___Serv_Prest__Trab_com_serv_iva_n">#REF!</definedName>
    <definedName name="_8">#REF!</definedName>
    <definedName name="_80383031_C.L.T.">#REF!</definedName>
    <definedName name="_80383112_FIGUEIRAS">#REF!</definedName>
    <definedName name="_80383147_GARAGEM_CE">#REF!</definedName>
    <definedName name="_80384607_GALP_LUB_S">#REF!</definedName>
    <definedName name="_9">#REF!</definedName>
    <definedName name="_92004402">#REF!</definedName>
    <definedName name="_A65537">#REF!</definedName>
    <definedName name="_abs1">#REF!</definedName>
    <definedName name="_act" hidden="1">1</definedName>
    <definedName name="_act.act" hidden="1">1</definedName>
    <definedName name="_actual" hidden="1">1</definedName>
    <definedName name="_adjust" hidden="1">1</definedName>
    <definedName name="_Age1">#REF!</definedName>
    <definedName name="_Age2">#REF!</definedName>
    <definedName name="_Age3">#REF!</definedName>
    <definedName name="_Age4">#REF!</definedName>
    <definedName name="_AMO179">#REF!</definedName>
    <definedName name="_AMO72">#REF!</definedName>
    <definedName name="_ann" hidden="1">1</definedName>
    <definedName name="_annual" hidden="1">1</definedName>
    <definedName name="_atmat" hidden="1">2</definedName>
    <definedName name="_atmaturity" hidden="1">2</definedName>
    <definedName name="_BAL218">VLOOKUP(ABS(#REF!),#REF!,12,0)</definedName>
    <definedName name="_BAL221">VLOOKUP(22,#REF!,5,0)*-1+#REF!</definedName>
    <definedName name="_BAL24">SUMIF(#REF!,"&gt;0",#REF!)</definedName>
    <definedName name="_BAL261">VLOOKUP(ABS(#REF!),#REF!,12,0)*-1+#REF!</definedName>
    <definedName name="_BAL271">VLOOKUP(ABS(#REF!),#REF!,12,0)</definedName>
    <definedName name="_BAL272">VLOOKUP(ABS(#REF!),#REF!,12,0)</definedName>
    <definedName name="_BAL273">VLOOKUP(ABS(#REF!),#REF!,12,0)*-1</definedName>
    <definedName name="_BAL274">VLOOKUP(ABS(#REF!),#REF!,12,0)*-1</definedName>
    <definedName name="_BAL298">VLOOKUP(ABS(#REF!),#REF!,12,0)*-1</definedName>
    <definedName name="_BAL32">VLOOKUP(ABS(#REF!),#REF!,12,0)</definedName>
    <definedName name="_BAL421">VLOOKUP(ABS(#REF!),#REF!,12,0)</definedName>
    <definedName name="_BAL422">VLOOKUP(ABS(#REF!),#REF!,12,0)</definedName>
    <definedName name="_BAL423">VLOOKUP(ABS(#REF!),#REF!,12,0)</definedName>
    <definedName name="_BAL424">VLOOKUP(ABS(#REF!),#REF!,12,0)</definedName>
    <definedName name="_BAL425">VLOOKUP(ABS(#REF!),#REF!,12,0)</definedName>
    <definedName name="_BAL426">VLOOKUP(ABS(#REF!),#REF!,12,0)</definedName>
    <definedName name="_BAL429">VLOOKUP(ABS(#REF!),#REF!,12,0)</definedName>
    <definedName name="_BAL434">VLOOKUP(ABS(#REF!),#REF!,12,0)</definedName>
    <definedName name="_BAL441">VLOOKUP(ABS(#REF!),#REF!,12,0)</definedName>
    <definedName name="_BAL482">VLOOKUP(ABS(#REF!),#REF!,12,0)*-1</definedName>
    <definedName name="_BAL483">VLOOKUP(ABS(#REF!),#REF!,12,0)*-1</definedName>
    <definedName name="_BAL484">VLOOKUP(ABS(#REF!),#REF!,12,0)*-1</definedName>
    <definedName name="_BAL485">VLOOKUP(ABS(#REF!),#REF!,12,0)*-1</definedName>
    <definedName name="_BAL486">VLOOKUP(ABS(#REF!),#REF!,12,0)*-1</definedName>
    <definedName name="_BAL489">VLOOKUP(ABS(#REF!),#REF!,12,0)*-1</definedName>
    <definedName name="_BAL51">VLOOKUP(ABS(#REF!),#REF!,12,0)*-1</definedName>
    <definedName name="_BAL54">VLOOKUP(ABS(#REF!),#REF!,12,0)*-1</definedName>
    <definedName name="_BAL571">VLOOKUP(ABS(#REF!),#REF!,12,0)*-1</definedName>
    <definedName name="_BAL574">VLOOKUP(ABS(#REF!),#REF!,12,0)*-1</definedName>
    <definedName name="_BAL59">VLOOKUP(ABS(#REF!),#REF!,12,0)*-1</definedName>
    <definedName name="_bond" hidden="1">3</definedName>
    <definedName name="_cod2">#REF!</definedName>
    <definedName name="_cre1">#REF!</definedName>
    <definedName name="_cre2">#REF!</definedName>
    <definedName name="_cre3">#REF!</definedName>
    <definedName name="_cre4">#REF!</definedName>
    <definedName name="_DAT1">#REF!</definedName>
    <definedName name="_DAT10">#REF!</definedName>
    <definedName name="_DAT11">#REF!</definedName>
    <definedName name="_DAT12">#REF!</definedName>
    <definedName name="_DAT13">#REF!</definedName>
    <definedName name="_DAT14">#REF!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d3">#REF!</definedName>
    <definedName name="_default" hidden="1">-1</definedName>
    <definedName name="_dev1">#REF!</definedName>
    <definedName name="_dev2">#REF!</definedName>
    <definedName name="_dev3">#REF!</definedName>
    <definedName name="_dev4">#REF!</definedName>
    <definedName name="_dflt" hidden="1">-1</definedName>
    <definedName name="_disc" hidden="1">1</definedName>
    <definedName name="_discount" hidden="1">1</definedName>
    <definedName name="_dontadjust" hidden="1">0</definedName>
    <definedName name="_e360" hidden="1">3</definedName>
    <definedName name="_ebp1">#REF!</definedName>
    <definedName name="_ebp2">#REF!</definedName>
    <definedName name="_ebp3">#REF!</definedName>
    <definedName name="_ebp4">#REF!</definedName>
    <definedName name="_eom" hidden="1">1</definedName>
    <definedName name="_est1">#REF!</definedName>
    <definedName name="_ewt45">#REF!</definedName>
    <definedName name="_f4" hidden="1">#REF!</definedName>
    <definedName name="_f45" hidden="1">#REF!</definedName>
    <definedName name="_Fill" hidden="1">#REF!</definedName>
    <definedName name="_xlnm._FilterDatabase" localSheetId="1" hidden="1">Índice!$A$5:$F$79</definedName>
    <definedName name="_xlnm._FilterDatabase" hidden="1">#REF!</definedName>
    <definedName name="_fim2">#REF!</definedName>
    <definedName name="_fim3">#REF!</definedName>
    <definedName name="_ftnref1_50" localSheetId="19">#REF!</definedName>
    <definedName name="_ftnref1_50" localSheetId="20">#REF!</definedName>
    <definedName name="_ftnref1_50">#REF!</definedName>
    <definedName name="_ftnref1_50_10" localSheetId="19">#REF!</definedName>
    <definedName name="_ftnref1_50_10" localSheetId="20">#REF!</definedName>
    <definedName name="_ftnref1_50_10">#REF!</definedName>
    <definedName name="_ftnref1_50_15" localSheetId="19">#REF!</definedName>
    <definedName name="_ftnref1_50_15" localSheetId="20">#REF!</definedName>
    <definedName name="_ftnref1_50_15">#REF!</definedName>
    <definedName name="_ftnref1_50_18" localSheetId="19">#REF!</definedName>
    <definedName name="_ftnref1_50_18" localSheetId="20">#REF!</definedName>
    <definedName name="_ftnref1_50_18">#REF!</definedName>
    <definedName name="_ftnref1_50_19" localSheetId="19">#REF!</definedName>
    <definedName name="_ftnref1_50_19" localSheetId="20">#REF!</definedName>
    <definedName name="_ftnref1_50_19">#REF!</definedName>
    <definedName name="_ftnref1_50_20" localSheetId="19">#REF!</definedName>
    <definedName name="_ftnref1_50_20" localSheetId="20">#REF!</definedName>
    <definedName name="_ftnref1_50_20">#REF!</definedName>
    <definedName name="_ftnref1_50_21" localSheetId="19">#REF!</definedName>
    <definedName name="_ftnref1_50_21" localSheetId="20">#REF!</definedName>
    <definedName name="_ftnref1_50_21">#REF!</definedName>
    <definedName name="_ftnref1_50_23" localSheetId="19">#REF!</definedName>
    <definedName name="_ftnref1_50_23" localSheetId="20">#REF!</definedName>
    <definedName name="_ftnref1_50_23">#REF!</definedName>
    <definedName name="_ftnref1_50_24" localSheetId="19">#REF!</definedName>
    <definedName name="_ftnref1_50_24" localSheetId="20">#REF!</definedName>
    <definedName name="_ftnref1_50_24">#REF!</definedName>
    <definedName name="_ftnref1_50_27">#REF!</definedName>
    <definedName name="_ftnref1_50_28">#REF!</definedName>
    <definedName name="_ftnref1_50_4" localSheetId="19">#REF!</definedName>
    <definedName name="_ftnref1_50_4" localSheetId="20">#REF!</definedName>
    <definedName name="_ftnref1_50_4">#REF!</definedName>
    <definedName name="_ftnref1_50_5" localSheetId="19">#REF!</definedName>
    <definedName name="_ftnref1_50_5" localSheetId="20">#REF!</definedName>
    <definedName name="_ftnref1_50_5">#REF!</definedName>
    <definedName name="_ftnref1_50_9">#REF!</definedName>
    <definedName name="_ftnref1_51" localSheetId="19">#REF!</definedName>
    <definedName name="_ftnref1_51" localSheetId="20">#REF!</definedName>
    <definedName name="_ftnref1_51">#REF!</definedName>
    <definedName name="_ftnref1_51_10" localSheetId="19">#REF!</definedName>
    <definedName name="_ftnref1_51_10" localSheetId="20">#REF!</definedName>
    <definedName name="_ftnref1_51_10">#REF!</definedName>
    <definedName name="_ftnref1_51_15" localSheetId="19">#REF!</definedName>
    <definedName name="_ftnref1_51_15" localSheetId="20">#REF!</definedName>
    <definedName name="_ftnref1_51_15">#REF!</definedName>
    <definedName name="_ftnref1_51_18" localSheetId="19">#REF!</definedName>
    <definedName name="_ftnref1_51_18" localSheetId="20">#REF!</definedName>
    <definedName name="_ftnref1_51_18">#REF!</definedName>
    <definedName name="_ftnref1_51_19" localSheetId="19">#REF!</definedName>
    <definedName name="_ftnref1_51_19" localSheetId="20">#REF!</definedName>
    <definedName name="_ftnref1_51_19">#REF!</definedName>
    <definedName name="_ftnref1_51_20" localSheetId="19">#REF!</definedName>
    <definedName name="_ftnref1_51_20" localSheetId="20">#REF!</definedName>
    <definedName name="_ftnref1_51_20">#REF!</definedName>
    <definedName name="_ftnref1_51_21" localSheetId="19">#REF!</definedName>
    <definedName name="_ftnref1_51_21" localSheetId="20">#REF!</definedName>
    <definedName name="_ftnref1_51_21">#REF!</definedName>
    <definedName name="_ftnref1_51_23" localSheetId="19">#REF!</definedName>
    <definedName name="_ftnref1_51_23" localSheetId="20">#REF!</definedName>
    <definedName name="_ftnref1_51_23">#REF!</definedName>
    <definedName name="_ftnref1_51_24" localSheetId="19">#REF!</definedName>
    <definedName name="_ftnref1_51_24" localSheetId="20">#REF!</definedName>
    <definedName name="_ftnref1_51_24">#REF!</definedName>
    <definedName name="_ftnref1_51_4" localSheetId="19">#REF!</definedName>
    <definedName name="_ftnref1_51_4" localSheetId="20">#REF!</definedName>
    <definedName name="_ftnref1_51_4">#REF!</definedName>
    <definedName name="_ftnref1_51_5" localSheetId="19">#REF!</definedName>
    <definedName name="_ftnref1_51_5" localSheetId="20">#REF!</definedName>
    <definedName name="_ftnref1_51_5">#REF!</definedName>
    <definedName name="_ftref1_50">#REF!</definedName>
    <definedName name="_full" hidden="1">1</definedName>
    <definedName name="_fullprecision" hidden="1">1</definedName>
    <definedName name="_g5" hidden="1">#REF!</definedName>
    <definedName name="_h" localSheetId="19">#REF!</definedName>
    <definedName name="_h" localSheetId="20">#REF!</definedName>
    <definedName name="_h">#REF!</definedName>
    <definedName name="_IMP2">#REF!</definedName>
    <definedName name="_IMP3">#REF!</definedName>
    <definedName name="_IMP4">#REF!</definedName>
    <definedName name="_indstd" hidden="1">-1</definedName>
    <definedName name="_infl" hidden="1">7</definedName>
    <definedName name="_inflation" hidden="1">7</definedName>
    <definedName name="_isma30360" hidden="1">3</definedName>
    <definedName name="_isma360" hidden="1">3</definedName>
    <definedName name="_jan05">#REF!</definedName>
    <definedName name="_Jun2">#REF!</definedName>
    <definedName name="_Key1" hidden="1">#REF!</definedName>
    <definedName name="_Key2" hidden="1">#REF!</definedName>
    <definedName name="_MAS1">#REF!</definedName>
    <definedName name="_MAS10">#REF!</definedName>
    <definedName name="_MAS11">#REF!</definedName>
    <definedName name="_MAS12">#REF!</definedName>
    <definedName name="_MAS2">#REF!</definedName>
    <definedName name="_MAS3">#REF!</definedName>
    <definedName name="_MAS4">#REF!</definedName>
    <definedName name="_MAS5">#REF!</definedName>
    <definedName name="_MAS6">#REF!</definedName>
    <definedName name="_MAS7">#REF!</definedName>
    <definedName name="_MAS8">#REF!</definedName>
    <definedName name="_MAS9">#REF!</definedName>
    <definedName name="_MES17">#REF!</definedName>
    <definedName name="_MES19">#REF!</definedName>
    <definedName name="_MES4">#REF!</definedName>
    <definedName name="_MES5">#REF!</definedName>
    <definedName name="_MES6">#REF!</definedName>
    <definedName name="_monthly" hidden="1">12</definedName>
    <definedName name="_mth" hidden="1">12</definedName>
    <definedName name="_multi" hidden="1">5</definedName>
    <definedName name="_multistep" hidden="1">5</definedName>
    <definedName name="_n360" hidden="1">4</definedName>
    <definedName name="_nasd30360" hidden="1">4</definedName>
    <definedName name="_nasd360" hidden="1">4</definedName>
    <definedName name="_nc1">#REF!</definedName>
    <definedName name="_nc2">#REF!</definedName>
    <definedName name="_nc3">#REF!</definedName>
    <definedName name="_nc4">#REF!</definedName>
    <definedName name="_noneom" hidden="1">0</definedName>
    <definedName name="_Order1" hidden="1">255</definedName>
    <definedName name="_Order2" hidden="1">255</definedName>
    <definedName name="_pbo1">#REF!</definedName>
    <definedName name="_pbo2">#REF!</definedName>
    <definedName name="_pbo3">#REF!</definedName>
    <definedName name="_pbo4">#REF!</definedName>
    <definedName name="_pik" hidden="1">6</definedName>
    <definedName name="_poc1">#REF!</definedName>
    <definedName name="_poc2">#REF!</definedName>
    <definedName name="_POC61">VLOOKUP(ABS(#REF!),#REF!,5,0)</definedName>
    <definedName name="_POC62">VLOOKUP(ABS(#REF!),#REF!,5,0)</definedName>
    <definedName name="_POC63">VLOOKUP(ABS(#REF!),#REF!,5,0)</definedName>
    <definedName name="_POC65">VLOOKUP(ABS(#REF!),#REF!,5,0)</definedName>
    <definedName name="_POC66">VLOOKUP(ABS(#REF!),#REF!,5,0)</definedName>
    <definedName name="_POC67">VLOOKUP(ABS(#REF!),#REF!,5,0)</definedName>
    <definedName name="_POC69">VLOOKUP(ABS(#REF!),#REF!,5,0)</definedName>
    <definedName name="_POC71">VLOOKUP(ABS(#REF!),#REF!,5,0)*-1</definedName>
    <definedName name="_POC72">VLOOKUP(ABS(#REF!),#REF!,5,0)*-1</definedName>
    <definedName name="_POC76">VLOOKUP(ABS(#REF!),#REF!,5,0)*-1</definedName>
    <definedName name="_POC78">VLOOKUP(ABS(#REF!),#REF!,5,0)*-1</definedName>
    <definedName name="_POC79">VLOOKUP(ABS(#REF!),#REF!,5,0)*-1</definedName>
    <definedName name="_pvt1">#REF!</definedName>
    <definedName name="_pvt2">#REF!</definedName>
    <definedName name="_pvt3">#REF!</definedName>
    <definedName name="_qrt" hidden="1">4</definedName>
    <definedName name="_quarterly" hidden="1">4</definedName>
    <definedName name="_ref12">#REF!</definedName>
    <definedName name="_Regression_Int" hidden="1">1</definedName>
    <definedName name="_round" hidden="1">0</definedName>
    <definedName name="_roundtrunc" hidden="1">0</definedName>
    <definedName name="_RSE3">#REF!</definedName>
    <definedName name="_sal1">#REF!</definedName>
    <definedName name="_sal2">#REF!</definedName>
    <definedName name="_sal3">#REF!</definedName>
    <definedName name="_sal4">#REF!</definedName>
    <definedName name="_sas19">#REF!</definedName>
    <definedName name="_semi" hidden="1">2</definedName>
    <definedName name="_semiannual" hidden="1">2</definedName>
    <definedName name="_singlestep" hidden="1">4</definedName>
    <definedName name="_Sort" hidden="1">#REF!</definedName>
    <definedName name="_step" hidden="1">4</definedName>
    <definedName name="_tab1">#REF!</definedName>
    <definedName name="_tab2">#REF!</definedName>
    <definedName name="_tab3">#REF!</definedName>
    <definedName name="_TC23">#REF!</definedName>
    <definedName name="_TC32">#REF!</definedName>
    <definedName name="_td1">#REF!</definedName>
    <definedName name="_td2">#REF!</definedName>
    <definedName name="_td3">#REF!</definedName>
    <definedName name="_td4">#REF!</definedName>
    <definedName name="_ti1">#REF!</definedName>
    <definedName name="_ti2">#REF!</definedName>
    <definedName name="_ti3">#REF!</definedName>
    <definedName name="_ti4">#REF!</definedName>
    <definedName name="_Toc5105403" localSheetId="10">'9'!#REF!</definedName>
    <definedName name="_tot1">#REF!</definedName>
    <definedName name="_tot2">#REF!</definedName>
    <definedName name="_TOT21">#REF!</definedName>
    <definedName name="_tot3">#REF!</definedName>
    <definedName name="_tot4">#REF!</definedName>
    <definedName name="_tot5">#REF!</definedName>
    <definedName name="_tot6">#REF!</definedName>
    <definedName name="_tot7">#REF!</definedName>
    <definedName name="_tot8">#REF!</definedName>
    <definedName name="_tp1">#REF!</definedName>
    <definedName name="_tp2">#REF!</definedName>
    <definedName name="_tp3">#REF!</definedName>
    <definedName name="_tp4">#REF!</definedName>
    <definedName name="_us30360" hidden="1">2</definedName>
    <definedName name="_USA" hidden="1">2</definedName>
    <definedName name="_usagency" hidden="1">2</definedName>
    <definedName name="_USC" hidden="1">4</definedName>
    <definedName name="_uscorp" hidden="1">4</definedName>
    <definedName name="_uscorporate" hidden="1">4</definedName>
    <definedName name="_USM" hidden="1">3</definedName>
    <definedName name="_usmuni" hidden="1">3</definedName>
    <definedName name="_usmunicipal" hidden="1">3</definedName>
    <definedName name="_UST" hidden="1">1</definedName>
    <definedName name="_ustreasury" hidden="1">1</definedName>
    <definedName name="A" hidden="1">#REF!</definedName>
    <definedName name="ã">#REF!</definedName>
    <definedName name="A.P._Indemnizações_Seguro_Cessão_Lucros1">#REF!</definedName>
    <definedName name="A_impresión_IM">#REF!</definedName>
    <definedName name="AA">#REF!</definedName>
    <definedName name="aaa" localSheetId="0" hidden="1">{"'Parte I (BPA)'!$A$1:$A$3"}</definedName>
    <definedName name="aaa" hidden="1">{"'Parte I (BPA)'!$A$1:$A$3"}</definedName>
    <definedName name="AAAAAA" localSheetId="0" hidden="1">{"'Parte I (BPA)'!$A$1:$A$3"}</definedName>
    <definedName name="AAAAAA" hidden="1">{"'Parte I (BPA)'!$A$1:$A$3"}</definedName>
    <definedName name="aaaaaaaaaaaa">#REF!</definedName>
    <definedName name="aas">#REF!</definedName>
    <definedName name="AB" hidden="1">#REF!</definedName>
    <definedName name="Abastecimento_Galp_Frota_Espanha">#REF!</definedName>
    <definedName name="ABCD">#REF!</definedName>
    <definedName name="Abertura_de_crédito">#REF!</definedName>
    <definedName name="ABR">#REF!</definedName>
    <definedName name="abs">#REF!</definedName>
    <definedName name="Accompanying">#REF!</definedName>
    <definedName name="Accounting">#REF!</definedName>
    <definedName name="accruedc">#REF!</definedName>
    <definedName name="accruedp">#REF!</definedName>
    <definedName name="ACRESCIMOS_ACTIVO">#REF!</definedName>
    <definedName name="Acréscimos_de_Custo___Periodização_de_custos__transferência_da_2689xxxx_para_a_273XXXXX">#REF!</definedName>
    <definedName name="ACRESCIMOS_DE_CUSTOS">#REF!</definedName>
    <definedName name="ACRESCIMOS_DE_PROVEITOS">#REF!</definedName>
    <definedName name="ACRESCIMOS_PASSIVO">#REF!</definedName>
    <definedName name="acsdcsd">#REF!</definedName>
    <definedName name="ActgIntByTypeSummary">#REF!</definedName>
    <definedName name="ActgLCRS">#REF!</definedName>
    <definedName name="ACTGLNINTERST">#REF!</definedName>
    <definedName name="ACTGLNSAGE">#REF!</definedName>
    <definedName name="ActgOvdAgeing">#REF!</definedName>
    <definedName name="ActgSpainRisk">#REF!</definedName>
    <definedName name="Activo">#REF!</definedName>
    <definedName name="activo2000">#REF!</definedName>
    <definedName name="ActLcrs">#REF!</definedName>
    <definedName name="ACTLCRSUM">#REF!</definedName>
    <definedName name="ACUMULADO">#REF!</definedName>
    <definedName name="ACUMULADOS">#REF!</definedName>
    <definedName name="ADA">#REF!</definedName>
    <definedName name="aderyt">#REF!</definedName>
    <definedName name="ADFORN">#REF!</definedName>
    <definedName name="ADIANT_OUT_EMP_RESULT">#REF!</definedName>
    <definedName name="ADIANT_RESULT">#REF!</definedName>
    <definedName name="ADIANTAMENTOS_DESINV.">#REF!</definedName>
    <definedName name="ADIANTAMENTOS_DIVIDENDOS">#REF!</definedName>
    <definedName name="ADIANTAMENTOS_INVEST">#REF!</definedName>
    <definedName name="ADIANTAMENTOS_OUTROS">#REF!</definedName>
    <definedName name="ADIANTAMENTOS_REGUL">#REF!</definedName>
    <definedName name="ADIANTAMENTOS_TRANSF">#REF!</definedName>
    <definedName name="ADM">#REF!</definedName>
    <definedName name="Administracao_do_Porto_de_Sines">#REF!</definedName>
    <definedName name="ADP">#REF!</definedName>
    <definedName name="adsfet">#REF!</definedName>
    <definedName name="adsfewew">#REF!</definedName>
    <definedName name="aedadf">#REF!</definedName>
    <definedName name="AEE">#REF!</definedName>
    <definedName name="aefds">#REF!</definedName>
    <definedName name="aerw">#REF!</definedName>
    <definedName name="aerwwww562">#REF!</definedName>
    <definedName name="Age">#REF!</definedName>
    <definedName name="AGO">#REF!</definedName>
    <definedName name="Ago2007_Ref">#REF!</definedName>
    <definedName name="AJUDAS_CUSTO">#REF!</definedName>
    <definedName name="ald">#REF!</definedName>
    <definedName name="ALL">#REF!</definedName>
    <definedName name="altera">#N/A</definedName>
    <definedName name="amor">#REF!</definedName>
    <definedName name="AMORT">#REF!</definedName>
    <definedName name="AMORT_CONT">#REF!</definedName>
    <definedName name="AMORT_CPLUR">#N/A</definedName>
    <definedName name="AMORT_INCORP">#N/A</definedName>
    <definedName name="Amort_SurvaleursFF">#REF!</definedName>
    <definedName name="AMORTC">#REF!</definedName>
    <definedName name="Amortização_de_Investimentos_Financeiros">#REF!</definedName>
    <definedName name="Amortização_de_Investimentos_Financeiros___custos">#REF!</definedName>
    <definedName name="Amortização_de_Investimentos_Financeiros_97">#REF!</definedName>
    <definedName name="Amortização_de_Investimentos_Financeiros_N1">#REF!</definedName>
    <definedName name="AMORTIZAÇÕES">#REF!</definedName>
    <definedName name="amostra">#REF!</definedName>
    <definedName name="amostra200">#REF!</definedName>
    <definedName name="AMOTINC">#REF!</definedName>
    <definedName name="Anal_Liq">#REF!</definedName>
    <definedName name="AnexoSeguros">#REF!</definedName>
    <definedName name="AnneeN">#REF!</definedName>
    <definedName name="AnneeN_1">#REF!</definedName>
    <definedName name="Ano">#REF!</definedName>
    <definedName name="ANO_AC">#REF!</definedName>
    <definedName name="Ano_Actual">#REF!</definedName>
    <definedName name="ANO_ANTERIOR">#REF!</definedName>
    <definedName name="ANO_CIV">#REF!</definedName>
    <definedName name="ANO_CORRENTE">#REF!</definedName>
    <definedName name="ANO_FIS">#REF!</definedName>
    <definedName name="ANOS">#REF!</definedName>
    <definedName name="AnoSel">#REF!</definedName>
    <definedName name="AP">#REF!</definedName>
    <definedName name="Ap_Rep">#REF!</definedName>
    <definedName name="APLIC_MULTIPLAS">#REF!</definedName>
    <definedName name="APOIOFCX">#REF!</definedName>
    <definedName name="App" localSheetId="19">#REF!</definedName>
    <definedName name="App" localSheetId="20">#REF!</definedName>
    <definedName name="aPP">#REF!</definedName>
    <definedName name="ARA_Threshold">#REF!</definedName>
    <definedName name="AREA_BAL">#REF!</definedName>
    <definedName name="Area_Balancete">#REF!</definedName>
    <definedName name="AREA_BALDE">#REF!</definedName>
    <definedName name="AREA_DEM_RES">#REF!</definedName>
    <definedName name="AREA_DR">#REF!</definedName>
    <definedName name="Area_Resumen_Bonos">#REF!</definedName>
    <definedName name="AREA1">#REF!</definedName>
    <definedName name="AREA2">#REF!</definedName>
    <definedName name="AREA3">#REF!</definedName>
    <definedName name="AREA4">#REF!</definedName>
    <definedName name="AREA5">#REF!</definedName>
    <definedName name="AREA6">#REF!</definedName>
    <definedName name="ARP_Threshold">#REF!</definedName>
    <definedName name="as" hidden="1">#REF!</definedName>
    <definedName name="AS2DocOpenMode" hidden="1">"AS2DocumentEdit"</definedName>
    <definedName name="AS2HasNoAutoHeaderFooter" hidden="1">" "</definedName>
    <definedName name="AS2NamedRange" hidden="1">24</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a">#REF!</definedName>
    <definedName name="asadafeafds">#REF!</definedName>
    <definedName name="asas">#REF!</definedName>
    <definedName name="asd">#REF!</definedName>
    <definedName name="asdasd">#REF!</definedName>
    <definedName name="asdasda">#REF!</definedName>
    <definedName name="asdc" hidden="1">21</definedName>
    <definedName name="asde">#REF!</definedName>
    <definedName name="asdf" hidden="1">#REF!</definedName>
    <definedName name="asdfe">#REF!</definedName>
    <definedName name="asdfea">#REF!</definedName>
    <definedName name="asdfeatewewewtwetetetetetet">#REF!</definedName>
    <definedName name="asdfrfs">#REF!</definedName>
    <definedName name="asedafa">#REF!</definedName>
    <definedName name="asedsf">#REF!</definedName>
    <definedName name="asedsfsd">#REF!</definedName>
    <definedName name="asfdefs">#REF!</definedName>
    <definedName name="asfessd">#REF!</definedName>
    <definedName name="asfsdfre">#REF!</definedName>
    <definedName name="assd">#REF!</definedName>
    <definedName name="assddfv">#REF!</definedName>
    <definedName name="asss">#REF!</definedName>
    <definedName name="asxcdsfvrg">#REF!</definedName>
    <definedName name="AT">#REF!</definedName>
    <definedName name="Aumentos_de_amortizacoes_e_provisoes___custos">#REF!</definedName>
    <definedName name="AURABOOKMARK392">#REF!</definedName>
    <definedName name="AURABOOKMARK393">#REF!</definedName>
    <definedName name="AURABOOKMARK394">#REF!</definedName>
    <definedName name="AURABOOKMARK395">#REF!</definedName>
    <definedName name="AURABOOKMARK397">#REF!</definedName>
    <definedName name="AURABOOKMARK398">#REF!</definedName>
    <definedName name="AURABOOKMARK400">#REF!</definedName>
    <definedName name="AURABOOKMARK401">#REF!</definedName>
    <definedName name="AURABOOKMARK402">#REF!</definedName>
    <definedName name="AURABOOKMARK403">#REF!</definedName>
    <definedName name="AURABOOKMARK414">#REF!</definedName>
    <definedName name="AURABOOKMARK433">#REF!</definedName>
    <definedName name="autoconfig">#REF!</definedName>
    <definedName name="Av_Rep">#REF!</definedName>
    <definedName name="Average_rate_N">#REF!</definedName>
    <definedName name="Avis">#REF!</definedName>
    <definedName name="AVIS_US_">#REF!</definedName>
    <definedName name="AVO">#REF!</definedName>
    <definedName name="awerewewrererewrewrewrewrewrewrew">#REF!</definedName>
    <definedName name="awergf">#REF!</definedName>
    <definedName name="b">#REF!</definedName>
    <definedName name="BAL">#REF!</definedName>
    <definedName name="Bal_local">#REF!</definedName>
    <definedName name="Bal_usdext">#REF!</definedName>
    <definedName name="Bal_usdint">#REF!</definedName>
    <definedName name="BAL12_23">VLOOKUP(12,#REF!,5,0)*-1+VLOOKUP(23,#REF!,5,0)*-1+#REF!</definedName>
    <definedName name="BAL218a">VLOOKUP(ABS(28),#REF!,12,0)*-1</definedName>
    <definedName name="BAL24b">SUMIF(#REF!,"&lt;0",#REF!)*-1+#REF!</definedName>
    <definedName name="BAL26_21b">VLOOKUP(21,#REF!,5,0)*-1+#REF!+#REF!+VLOOKUP(26,#REF!,5,0)*-1+#REF!-#REF!</definedName>
    <definedName name="BAL26_22">+#REF!+#REF!-#REF!</definedName>
    <definedName name="balance">#REF!</definedName>
    <definedName name="balancete">#REF!</definedName>
    <definedName name="balancete_olga">#REF!</definedName>
    <definedName name="BALDE">#REF!</definedName>
    <definedName name="BALDEZ">#REF!</definedName>
    <definedName name="BALDEZANALÍT">#REF!</definedName>
    <definedName name="Banco_E.Santo_Com.Lisboa___Aut._Abast._Transito">#REF!</definedName>
    <definedName name="Banco_Fonsecas___Burnay____Aut._Abast._Transito">#REF!</definedName>
    <definedName name="Banco_Português_do_Atlântico">#REF!</definedName>
    <definedName name="BANCO_SANTANDER_MEXICANO_S.A.">#REF!</definedName>
    <definedName name="Bank_Date">#REF!</definedName>
    <definedName name="BANKS">#REF!</definedName>
    <definedName name="BankType">#REF!</definedName>
    <definedName name="BAS">#REF!</definedName>
    <definedName name="Base">#REF!</definedName>
    <definedName name="Base_Abr">#REF!</definedName>
    <definedName name="Base_Ago">#REF!</definedName>
    <definedName name="Base_Dez">#REF!</definedName>
    <definedName name="Base_Fev">#REF!</definedName>
    <definedName name="Base_Jan">#REF!</definedName>
    <definedName name="Base_Jul">#REF!</definedName>
    <definedName name="Base_Jun">#REF!</definedName>
    <definedName name="Base_Mai">#REF!</definedName>
    <definedName name="Base_Mar">#REF!</definedName>
    <definedName name="Base_Nov">#REF!</definedName>
    <definedName name="Base_Out">#REF!</definedName>
    <definedName name="Base_Set">#REF!</definedName>
    <definedName name="BASE1">#REF!</definedName>
    <definedName name="BASE2">#REF!</definedName>
    <definedName name="BaseDados">#REF!</definedName>
    <definedName name="BASEIRS">#REF!</definedName>
    <definedName name="Basel">#REF!</definedName>
    <definedName name="Basel12">#REF!</definedName>
    <definedName name="Bases">#REF!</definedName>
    <definedName name="basesetembro">#REF!</definedName>
    <definedName name="BB">#REF!</definedName>
    <definedName name="bbbbb">#REF!</definedName>
    <definedName name="bbbbbbbb">#REF!</definedName>
    <definedName name="bbbbbbbbbbbb" hidden="1">#REF!</definedName>
    <definedName name="bbbbbbbbbbbbbbb">#REF!</definedName>
    <definedName name="bbbbbbbbbbbbbbbb" hidden="1">#REF!</definedName>
    <definedName name="BCFIRS">#REF!</definedName>
    <definedName name="BEF">#REF!</definedName>
    <definedName name="Beneficios_de_penalidades_contratuais___proveitos">#REF!</definedName>
    <definedName name="BestFit">#REF!</definedName>
    <definedName name="BFE_MCS">#REF!</definedName>
    <definedName name="BG_Del" hidden="1">15</definedName>
    <definedName name="BG_Ins" hidden="1">4</definedName>
    <definedName name="BG_Mod" hidden="1">6</definedName>
    <definedName name="BI">#REF!</definedName>
    <definedName name="BLPH10" hidden="1">#REF!</definedName>
    <definedName name="BLPH11" hidden="1">#REF!</definedName>
    <definedName name="BLPH15" hidden="1">#REF!</definedName>
    <definedName name="BLPH21" hidden="1">#REF!</definedName>
    <definedName name="BLPH23" hidden="1">#REF!</definedName>
    <definedName name="BLPH25" hidden="1">#REF!</definedName>
    <definedName name="BLPH26" hidden="1">#REF!</definedName>
    <definedName name="BLPH27" hidden="1">#REF!</definedName>
    <definedName name="BLPH28" hidden="1">#REF!</definedName>
    <definedName name="BLPH30" hidden="1">#REF!</definedName>
    <definedName name="BLPH31" hidden="1">#REF!</definedName>
    <definedName name="BLPH32" hidden="1">#REF!</definedName>
    <definedName name="BLPH35" hidden="1">#REF!</definedName>
    <definedName name="BLPH36" hidden="1">#REF!</definedName>
    <definedName name="BLPH4" hidden="1">#REF!</definedName>
    <definedName name="BLPH44" hidden="1">#REF!</definedName>
    <definedName name="BLPH5" hidden="1">#REF!</definedName>
    <definedName name="BLPH52" hidden="1">#REF!</definedName>
    <definedName name="BLPH6" hidden="1">#REF!</definedName>
    <definedName name="BLPH8" hidden="1">#REF!</definedName>
    <definedName name="BLPH9" hidden="1">#REF!</definedName>
    <definedName name="BOLETIM">#REF!</definedName>
    <definedName name="BOLSA">#REF!</definedName>
    <definedName name="BP">#REF!</definedName>
    <definedName name="BP_Oil">#REF!</definedName>
    <definedName name="BPA">#REF!</definedName>
    <definedName name="BPI_PART">#REF!</definedName>
    <definedName name="Brindes_Comunicações_Institucionais">#REF!</definedName>
    <definedName name="Brisa___Exploracao_de_areas_de_servico_ano">#REF!</definedName>
    <definedName name="Brisa___Exploracao_de_areas_de_servico_ano_ant">#REF!</definedName>
    <definedName name="Brisa___Exploracao_de_areas_de_servico_ano1">#REF!</definedName>
    <definedName name="BRL">3.0089</definedName>
    <definedName name="bs">#REF!</definedName>
    <definedName name="BS_">#REF!</definedName>
    <definedName name="BS_01">#REF!</definedName>
    <definedName name="BS_02">#REF!</definedName>
    <definedName name="BS_03">#REF!</definedName>
    <definedName name="BS_04">#REF!</definedName>
    <definedName name="BS_05">#REF!</definedName>
    <definedName name="BS_06">#REF!</definedName>
    <definedName name="BS_07">#REF!</definedName>
    <definedName name="BS_08">#REF!</definedName>
    <definedName name="BS_09">#REF!</definedName>
    <definedName name="BS_10">#REF!</definedName>
    <definedName name="BS_11">#REF!</definedName>
    <definedName name="BS_12">#REF!</definedName>
    <definedName name="BS_13">#REF!</definedName>
    <definedName name="BS_14">#REF!</definedName>
    <definedName name="BS_15">#REF!</definedName>
    <definedName name="BS_16">#REF!</definedName>
    <definedName name="BS_17">#REF!</definedName>
    <definedName name="BS_18">#REF!</definedName>
    <definedName name="BS_19">#REF!</definedName>
    <definedName name="BS_20">#REF!</definedName>
    <definedName name="BS_21">#REF!</definedName>
    <definedName name="BS_22">#REF!</definedName>
    <definedName name="BS_23">#REF!</definedName>
    <definedName name="BS_24">#REF!</definedName>
    <definedName name="BS_27">#REF!</definedName>
    <definedName name="BS_28">#REF!</definedName>
    <definedName name="bs_consol">#REF!</definedName>
    <definedName name="BST_1">#REF!</definedName>
    <definedName name="BST_10">#REF!</definedName>
    <definedName name="BST_11">#REF!</definedName>
    <definedName name="BST_12">#REF!</definedName>
    <definedName name="BST_13">#REF!</definedName>
    <definedName name="BST_14">#REF!</definedName>
    <definedName name="BST_2">#REF!</definedName>
    <definedName name="BST_3">#REF!</definedName>
    <definedName name="BST_4">#REF!</definedName>
    <definedName name="BST_5">#REF!</definedName>
    <definedName name="BST_6">#REF!</definedName>
    <definedName name="BST_7">#REF!</definedName>
    <definedName name="BST_8">#REF!</definedName>
    <definedName name="BST_9">#REF!</definedName>
    <definedName name="BT">#REF!</definedName>
    <definedName name="bta">#REF!</definedName>
    <definedName name="busca">#REF!</definedName>
    <definedName name="cabç">#REF!</definedName>
    <definedName name="cabçBTA">#REF!</definedName>
    <definedName name="cabçCPP">#REF!</definedName>
    <definedName name="cabçRL">#REF!</definedName>
    <definedName name="CalculatedGauge">#REF!</definedName>
    <definedName name="Cambio">#REF!</definedName>
    <definedName name="Cambio_A">#REF!</definedName>
    <definedName name="Cambio_B">#REF!</definedName>
    <definedName name="Campo">#REF!</definedName>
    <definedName name="CAMPO17">#REF!</definedName>
    <definedName name="CAMPO18">#REF!</definedName>
    <definedName name="CAMPO5">#REF!</definedName>
    <definedName name="CAPITAL_PROPRIO">#REF!</definedName>
    <definedName name="CAPITAL_PRÓPRIO_____Outras_reservas">#REF!</definedName>
    <definedName name="CAPITAL_PRÓPRIO_____Reservas_legais">#REF!</definedName>
    <definedName name="CAPITAL_PRÓPRIO_Ajust._partes_de_capital_em_filiais_e_associadas">#REF!</definedName>
    <definedName name="CAPITAL_PRÓPRIO_Capital">#REF!</definedName>
    <definedName name="CAPITAL_PRÓPRIO_Prémios_de_emissão_de_acções">#REF!</definedName>
    <definedName name="CAPITAL_PRÓPRIO_Reservas_de_reavaliação">#REF!</definedName>
    <definedName name="CAPITAL_PRÓPRIO_Resultado_líquido_do_exercício">#REF!</definedName>
    <definedName name="CAPITAL_PRÓPRIO_Resultados_transitados">#REF!</definedName>
    <definedName name="CAPITAL_PRÓPRIO_TOTAL_DO_CAPITAL_PRÓPRIO">#REF!</definedName>
    <definedName name="capitalc">#REF!</definedName>
    <definedName name="capitalp">#REF!</definedName>
    <definedName name="Cargabal">#REF!</definedName>
    <definedName name="CARGABL2">#REF!</definedName>
    <definedName name="Carlos" localSheetId="19">#REF!</definedName>
    <definedName name="Carlos" localSheetId="20">#REF!</definedName>
    <definedName name="Carlos">#REF!</definedName>
    <definedName name="cart10_080">#REF!</definedName>
    <definedName name="cart10_090">#REF!</definedName>
    <definedName name="cart10_090_43">#REF!</definedName>
    <definedName name="cart10_100">#REF!</definedName>
    <definedName name="cart10_100_43">#REF!</definedName>
    <definedName name="cart10_110">#REF!</definedName>
    <definedName name="cart10_111">#REF!</definedName>
    <definedName name="cart10_112">#REF!</definedName>
    <definedName name="cart10_120">#REF!</definedName>
    <definedName name="cart10_121">#REF!</definedName>
    <definedName name="cart10_122">#REF!</definedName>
    <definedName name="cart10_122_43">#REF!</definedName>
    <definedName name="cart20_VC">#REF!</definedName>
    <definedName name="cart30_VC">#REF!</definedName>
    <definedName name="cart40_VC">#REF!</definedName>
    <definedName name="cart80_VC">#REF!</definedName>
    <definedName name="cart90_VR">#REF!</definedName>
    <definedName name="cashc">#REF!</definedName>
    <definedName name="cashp">#REF!</definedName>
    <definedName name="cat">#REF!</definedName>
    <definedName name="Catalizador_Porto_ano">#REF!</definedName>
    <definedName name="Catalizador_Porto_ano_ant">#REF!</definedName>
    <definedName name="Catalizador_Sines_ano">#REF!</definedName>
    <definedName name="Catalizador_Sines_ano_ant">#REF!</definedName>
    <definedName name="catarina">#REF!</definedName>
    <definedName name="catia" hidden="1">#REF!</definedName>
    <definedName name="Cayman">#REF!</definedName>
    <definedName name="cbfdhtr">#REF!</definedName>
    <definedName name="CCCBBI">#REF!</definedName>
    <definedName name="CCCBFE">#REF!</definedName>
    <definedName name="ççççç">#REF!</definedName>
    <definedName name="ccccccccc">#REF!</definedName>
    <definedName name="cccccccccccc" hidden="1">#REF!</definedName>
    <definedName name="CCROTC">#REF!</definedName>
    <definedName name="CCRSFT">#REF!</definedName>
    <definedName name="CD_FIXBX">#REF!</definedName>
    <definedName name="CD_SIXVAL">#REF!</definedName>
    <definedName name="CD_TCVAL">#REF!</definedName>
    <definedName name="CD_TipoCambioBX">#REF!</definedName>
    <definedName name="CDCD">#REF!</definedName>
    <definedName name="cddcd" hidden="1">#REF!</definedName>
    <definedName name="ce">#REF!</definedName>
    <definedName name="CEN">#REF!</definedName>
    <definedName name="Cento_de_Cuto_98_01">#REF!</definedName>
    <definedName name="Cento_de_Cuto_98_19">#REF!</definedName>
    <definedName name="CEP">#REF!</definedName>
    <definedName name="CEPDEZ">#REF!</definedName>
    <definedName name="CEPTRIM">#REF!</definedName>
    <definedName name="Cessão_de_créditos__juros">#REF!</definedName>
    <definedName name="CEXTRA">#REF!</definedName>
    <definedName name="CFIN">#REF!</definedName>
    <definedName name="CGD___PCO__PCN">#REF!</definedName>
    <definedName name="ChangeVS">#REF!</definedName>
    <definedName name="CIMPOSTO">#REF!</definedName>
    <definedName name="Classes">#REF!</definedName>
    <definedName name="clAutoConfigure">#REF!</definedName>
    <definedName name="Client" hidden="1">#REF!</definedName>
    <definedName name="Clientes__de_curto_para_M.L.Prazo">#REF!</definedName>
    <definedName name="Clientes_C_C_21100000_com_saldos_credores">#REF!</definedName>
    <definedName name="Clientes_do_C_prazo_para_mlprazo">#REF!</definedName>
    <definedName name="CLIENTES_OUT_CRED">#REF!</definedName>
    <definedName name="clientes_saldos_credores">#REF!</definedName>
    <definedName name="CLIENTESC">#REF!</definedName>
    <definedName name="CLIENTESD">#REF!</definedName>
    <definedName name="çlkçk">#REF!</definedName>
    <definedName name="CLP">#REF!</definedName>
    <definedName name="CMVMC_96">#REF!</definedName>
    <definedName name="CMVMC_97">#REF!</definedName>
    <definedName name="CNY">#REF!</definedName>
    <definedName name="CODBEXT">#REF!</definedName>
    <definedName name="CODBINT">#REF!</definedName>
    <definedName name="code">#REF!</definedName>
    <definedName name="code_0">#REF!</definedName>
    <definedName name="code_00">#REF!</definedName>
    <definedName name="code_o9o">#REF!</definedName>
    <definedName name="code00">#REF!</definedName>
    <definedName name="code0001">#REF!</definedName>
    <definedName name="code1">#REF!</definedName>
    <definedName name="code2">#REF!</definedName>
    <definedName name="code3">#REF!</definedName>
    <definedName name="CODEXEXT">#REF!</definedName>
    <definedName name="CODEXINT">#REF!</definedName>
    <definedName name="CODEXT">#REF!</definedName>
    <definedName name="CODGEXT">#REF!</definedName>
    <definedName name="CODGINT">#REF!</definedName>
    <definedName name="Codigo">#REF!</definedName>
    <definedName name="CODIGO_MOEDA">#REF!</definedName>
    <definedName name="CODINT">#REF!</definedName>
    <definedName name="COF">#REF!</definedName>
    <definedName name="COI">#REF!</definedName>
    <definedName name="Col_AC_AnneeNFFApresRet">#REF!</definedName>
    <definedName name="Col_AC_AnneeNLocalApresRet">#REF!</definedName>
    <definedName name="Col_AC_N_1_AvRepFFApresRet">#REF!</definedName>
    <definedName name="Col_AC_N_1_AvRepLocalApresRet">#REF!</definedName>
    <definedName name="Col_AC_Retrait">#REF!</definedName>
    <definedName name="Col_AC_SocialAvantRet">#REF!</definedName>
    <definedName name="Col_ActifNet_N_1_FRF">#REF!</definedName>
    <definedName name="Col_ActifNet_N_1_Local">#REF!</definedName>
    <definedName name="Col_ActifNet_N_FRF">#REF!</definedName>
    <definedName name="Col_ActifNet_N_Local">#REF!</definedName>
    <definedName name="Col_CR_AnneeNLocalApresRet">#REF!</definedName>
    <definedName name="Col_CR_Intitule_Compte">#REF!</definedName>
    <definedName name="Col_CR_N_1_FFApresRet">#REF!</definedName>
    <definedName name="Col_CR_N_1_LocalApresRet">#REF!</definedName>
    <definedName name="Col_CR_Retrait">#REF!</definedName>
    <definedName name="Col_CR_SocialAvantRet">#REF!</definedName>
    <definedName name="Col_PA_3112_AvRepLocalApresRet">#REF!</definedName>
    <definedName name="Col_PA_AnneeNFFApresRet">#REF!</definedName>
    <definedName name="Col_PA_AnneeNLocalApresRet">#REF!</definedName>
    <definedName name="Col_PA_N_1_AvRepFFApresRet">#REF!</definedName>
    <definedName name="Col_PA_N_1_AvRepLocalApresRet">#REF!</definedName>
    <definedName name="Col_PA_Retrait">#REF!</definedName>
    <definedName name="Col_PA_SocialAvantRet">#REF!</definedName>
    <definedName name="Col_PL_AnneeNFFApresRet">#REF!</definedName>
    <definedName name="Col_PL_AnneeNLocalApresRet">#REF!</definedName>
    <definedName name="Col_PL_Intitule_Compte">#REF!</definedName>
    <definedName name="Col_PL_N_1_ApRepFFApresRet">#REF!</definedName>
    <definedName name="Col_PL_N_1_ApRepLocalApresRet">#REF!</definedName>
    <definedName name="Col_PL_N_1_AvRepFFApresRet">#REF!</definedName>
    <definedName name="Col_PL_N_1_AvRepLocalApresRet">#REF!</definedName>
    <definedName name="Col_PL_Num_Compte">#REF!</definedName>
    <definedName name="Col_PL_Retrait">#REF!</definedName>
    <definedName name="Col_PL_SocialAvantRet">#REF!</definedName>
    <definedName name="COLUNA2">#REF!</definedName>
    <definedName name="COMANDO">#REF!</definedName>
    <definedName name="Comb_para_consumo_Interno">#REF!</definedName>
    <definedName name="comentario">#REF!</definedName>
    <definedName name="COMEXT">#REF!</definedName>
    <definedName name="COMINT">#REF!</definedName>
    <definedName name="Comissão_de_gestão_cobrada">#REF!</definedName>
    <definedName name="Comissões_pagas_aos_angariadores">#REF!</definedName>
    <definedName name="Company_Name">#REF!</definedName>
    <definedName name="Compras___custos">#REF!</definedName>
    <definedName name="Compras___proveitos">#REF!</definedName>
    <definedName name="Compras__ano">#REF!</definedName>
    <definedName name="Compras__ano_antacre_cust">#REF!</definedName>
    <definedName name="Compras__anoacre_cust">#REF!</definedName>
    <definedName name="Compras_ano">#REF!</definedName>
    <definedName name="Compras_ano_ant">#REF!</definedName>
    <definedName name="COMPRAS_BPI_P">#REF!</definedName>
    <definedName name="Compras_de_materias_primas_ano_antacre_cust">#REF!</definedName>
    <definedName name="Compras_de_materias_primas_anoacre_cust">#REF!</definedName>
    <definedName name="COMPRAS_FRIE_BBPI_IR">#REF!</definedName>
    <definedName name="Compras_Trading">#REF!</definedName>
    <definedName name="COMPRAVENDA">#REF!</definedName>
    <definedName name="CONCESSAO">#REF!</definedName>
    <definedName name="conf">#REF!</definedName>
    <definedName name="confid">#REF!</definedName>
    <definedName name="CONGPS">#REF!</definedName>
    <definedName name="Cons_PL_FF_Fin">#REF!</definedName>
    <definedName name="Cons_PL_Loc_Debut">#REF!</definedName>
    <definedName name="Conservacao_do_Imobilizado_da_Ref._de_Sines_ano">#REF!</definedName>
    <definedName name="Conservacao_do_Imobilizado_da_Ref._de_Sines_ano_ant">#REF!</definedName>
    <definedName name="Conservacao_do_Imobilizado_da_Ref._do_Porto_ano">#REF!</definedName>
    <definedName name="Conservacao_do_Imobilizado_da_Ref._do_Porto_ano_ant">#REF!</definedName>
    <definedName name="CONSOLIDAÇÃO">#REF!</definedName>
    <definedName name="Consolide">#REF!</definedName>
    <definedName name="Consorcio_c_terrenos_Passivo">#REF!</definedName>
    <definedName name="Constituicao_fundo_de_pensoes_ano">#REF!</definedName>
    <definedName name="Constituicao_fundo_de_pensoes_ano_ant">#REF!</definedName>
    <definedName name="Consulta_C91">#REF!</definedName>
    <definedName name="Cont_Autarquíca">#REF!</definedName>
    <definedName name="CONTA">#REF!</definedName>
    <definedName name="Contas_transitorias_Passivo">#REF!</definedName>
    <definedName name="ContingSelo">#REF!</definedName>
    <definedName name="Contratos_Futuros___proveitos">#REF!</definedName>
    <definedName name="Contratos_Leasing_ano">#REF!</definedName>
    <definedName name="Contratos_Leasing_ano_ant">#REF!</definedName>
    <definedName name="Control_Impairm">#REF!</definedName>
    <definedName name="conv_ouro">#REF!</definedName>
    <definedName name="conv_ouro_i">#REF!</definedName>
    <definedName name="conv_outrascot">#REF!</definedName>
    <definedName name="conv_outrascot_i">#REF!</definedName>
    <definedName name="CopiaFormulas">#REF!</definedName>
    <definedName name="CORPOREO_ADIÇÕES">#REF!</definedName>
    <definedName name="CORPOREO_OUT_TRF">#REF!</definedName>
    <definedName name="CORPOREO_REGULA">#REF!</definedName>
    <definedName name="CORPOREO_TRF_FIXO">#REF!</definedName>
    <definedName name="corrCamb40">#REF!</definedName>
    <definedName name="corrval40">#REF!</definedName>
    <definedName name="COT">#REF!</definedName>
    <definedName name="country">#REF!</definedName>
    <definedName name="COVEXT">#REF!</definedName>
    <definedName name="COVINT">#REF!</definedName>
    <definedName name="CP" localSheetId="19">#REF!</definedName>
    <definedName name="CP" localSheetId="20">#REF!</definedName>
    <definedName name="CP">#REF!</definedName>
    <definedName name="cp.">#REF!</definedName>
    <definedName name="CPESSOAL">#REF!</definedName>
    <definedName name="CPP">#REF!</definedName>
    <definedName name="CQS">#REF!</definedName>
    <definedName name="CreditFacilitySpain">#REF!</definedName>
    <definedName name="Credito">#REF!</definedName>
    <definedName name="Crédito">#REF!</definedName>
    <definedName name="Créditos_Bancários">#REF!</definedName>
    <definedName name="Créditos_Bancários___custos">#REF!</definedName>
    <definedName name="Credits">#REF!</definedName>
    <definedName name="Credits1">#REF!</definedName>
    <definedName name="credores">#REF!</definedName>
    <definedName name="_xlnm.Criteria">#REF!</definedName>
    <definedName name="Criteria_0">#REF!</definedName>
    <definedName name="Criteria_010">#REF!</definedName>
    <definedName name="CT">#REF!</definedName>
    <definedName name="cta">#REF!</definedName>
    <definedName name="Ctrl_Ano">#REF!</definedName>
    <definedName name="Ctrl_Entidade">#REF!</definedName>
    <definedName name="Ctrl_Mes">#REF!</definedName>
    <definedName name="Current">#REF!</definedName>
    <definedName name="CURRENT_PERIOD">#REF!</definedName>
    <definedName name="curvas">#REF!</definedName>
    <definedName name="custos">#REF!</definedName>
    <definedName name="Custos_Aq">#REF!</definedName>
    <definedName name="Custos_com_o_pessoal___custos">#REF!</definedName>
    <definedName name="Custos_com_o_pessoal___proveitos">#REF!</definedName>
    <definedName name="Custos_com_o_pessoal_ano">#REF!</definedName>
    <definedName name="Custos_com_o_pessoal_ano_ant">#REF!</definedName>
    <definedName name="Custos_com_o_pessoal_ano_antacre_cust">#REF!</definedName>
    <definedName name="Custos_com_o_pessoal_anoacre_cust">#REF!</definedName>
    <definedName name="CUSTOS_DIFERIDOS">#REF!</definedName>
    <definedName name="Custos_Diferidos___Periodização_de_custos__transferência_da_2689xxxx_para_a_272XXXXX">#REF!</definedName>
    <definedName name="Custos_diferidos_do_imobilizado_ano">#REF!</definedName>
    <definedName name="Custos_diferidos_do_imobilizado_ano_ant">#REF!</definedName>
    <definedName name="CUSTOS_E_PERDAS___custos">#REF!</definedName>
    <definedName name="CUSTOS_E_PERDAS___custos_97">#REF!</definedName>
    <definedName name="CUSTOS_E_PERDAS___custos_N1">#REF!</definedName>
    <definedName name="Custos_e_perdas_fin.___titulos_de_particip._FGRC_ano_antacre_cust">#REF!</definedName>
    <definedName name="Custos_e_perdas_fin.___titulos_de_particip._FGRC_anoacre_cust">#REF!</definedName>
    <definedName name="Custos_e_perdas_fin.___titulos_de_particip._PARTEST_ano_antacre_cust">#REF!</definedName>
    <definedName name="Custos_e_perdas_fin.___titulos_de_particip._PARTEST_anoacre_cust">#REF!</definedName>
    <definedName name="CUSTOS_E_PERDAS_FINANCEIRAS">#REF!</definedName>
    <definedName name="CUSTOS_E_PERDAS_FINANCEIRAS___custos">#REF!</definedName>
    <definedName name="Custos_e_perdas_financeiras___custos_extra">#REF!</definedName>
    <definedName name="Custos_e_perdas_financeiras_ano">#REF!</definedName>
    <definedName name="Custos_e_perdas_financeiras_ano_ant">#REF!</definedName>
    <definedName name="Custos_e_perdas_financeiras_ano_antacre_cust">#REF!</definedName>
    <definedName name="Custos_e_perdas_financeiras_anoacre_cust">#REF!</definedName>
    <definedName name="CUSTOS_E_PERDAS_FINANCEIRAS_N1">#REF!</definedName>
    <definedName name="Custos_e_perdas_financeiros___proveitos">#REF!</definedName>
    <definedName name="custos_perdas_finan">#REF!</definedName>
    <definedName name="CVE">#REF!</definedName>
    <definedName name="CY_Market_Value_of_Equity">#REF!</definedName>
    <definedName name="CY_Tangible_Net_Worth">#REF!</definedName>
    <definedName name="CY_Working_Capital">#REF!</definedName>
    <definedName name="Cycles">#REF!</definedName>
    <definedName name="CYEAR">#REF!</definedName>
    <definedName name="d" hidden="1">#REF!</definedName>
    <definedName name="DA_MÉDIA">#REF!</definedName>
    <definedName name="dada">#REF!</definedName>
    <definedName name="Dados">#REF!</definedName>
    <definedName name="daqsdq">#REF!</definedName>
    <definedName name="data">#REF!</definedName>
    <definedName name="Data_1">#REF!</definedName>
    <definedName name="data1">#REF!</definedName>
    <definedName name="_xlnm.Database">#REF!</definedName>
    <definedName name="Database_F">#REF!</definedName>
    <definedName name="database2">#REF!</definedName>
    <definedName name="database3">#REF!</definedName>
    <definedName name="DataBasefl">#REF!</definedName>
    <definedName name="DATAL">#REF!</definedName>
    <definedName name="date">#REF!</definedName>
    <definedName name="datos10a">#REF!,#REF!,#REF!,#REF!,#REF!,#REF!,#REF!,#REF!,#REF!,#REF!</definedName>
    <definedName name="datos11a">#REF!,#REF!,#REF!,#REF!,#REF!,#REF!,#REF!,#REF!,#REF!,#REF!</definedName>
    <definedName name="datos12a">#REF!,#REF!,#REF!,#REF!,#REF!,#REF!,#REF!,#REF!,#REF!,#REF!</definedName>
    <definedName name="datos13a">#REF!,#REF!,#REF!,#REF!,#REF!,#REF!,#REF!,#REF!,#REF!,#REF!</definedName>
    <definedName name="datos14a">#REF!,#REF!,#REF!,#REF!,#REF!,#REF!,#REF!,#REF!,#REF!,#REF!</definedName>
    <definedName name="datos15a">#REF!,#REF!,#REF!,#REF!,#REF!,#REF!,#REF!,#REF!,#REF!,#REF!</definedName>
    <definedName name="datos16a">#REF!,#REF!,#REF!,#REF!,#REF!,#REF!,#REF!,#REF!,#REF!,#REF!</definedName>
    <definedName name="datos1a">#REF!,#REF!,#REF!,#REF!,#REF!,#REF!,#REF!,#REF!,#REF!,#REF!,#REF!,#REF!,#REF!,#REF!,#REF!,#REF!,#REF!,#REF!</definedName>
    <definedName name="datos2a">#REF!,#REF!,#REF!,#REF!,#REF!,#REF!,#REF!,#REF!,#REF!,#REF!,#REF!,#REF!,#REF!,#REF!,#REF!,#REF!,#REF!,#REF!</definedName>
    <definedName name="datos3a">#REF!,#REF!,#REF!,#REF!,#REF!,#REF!,#REF!,#REF!,#REF!,#REF!,#REF!,#REF!,#REF!,#REF!,#REF!,#REF!,#REF!,#REF!</definedName>
    <definedName name="datos4a">#REF!,#REF!,#REF!,#REF!,#REF!,#REF!,#REF!,#REF!,#REF!,#REF!,#REF!,#REF!,#REF!,#REF!,#REF!,#REF!,#REF!,#REF!</definedName>
    <definedName name="datos5a">#REF!,#REF!,#REF!,#REF!,#REF!,#REF!,#REF!,#REF!,#REF!,#REF!,#REF!,#REF!,#REF!,#REF!,#REF!,#REF!,#REF!,#REF!</definedName>
    <definedName name="datos6a">#REF!,#REF!,#REF!,#REF!,#REF!,#REF!,#REF!,#REF!,#REF!,#REF!,#REF!,#REF!,#REF!,#REF!,#REF!,#REF!,#REF!,#REF!</definedName>
    <definedName name="datos7a">#REF!,#REF!,#REF!,#REF!,#REF!,#REF!,#REF!,#REF!,#REF!,#REF!,#REF!,#REF!,#REF!,#REF!,#REF!,#REF!,#REF!,#REF!</definedName>
    <definedName name="datos8a">#REF!,#REF!,#REF!,#REF!,#REF!,#REF!,#REF!,#REF!,#REF!,#REF!</definedName>
    <definedName name="datos9a">#REF!,#REF!,#REF!,#REF!,#REF!,#REF!,#REF!,#REF!,#REF!,#REF!</definedName>
    <definedName name="DB">#REF!</definedName>
    <definedName name="dcdddddddddd">#REF!</definedName>
    <definedName name="dd" localSheetId="0" hidden="1">{"'Parte I (BPA)'!$A$1:$A$3"}</definedName>
    <definedName name="dd" hidden="1">{"'Parte I (BPA)'!$A$1:$A$3"}</definedName>
    <definedName name="DDADA" hidden="1">#REF!</definedName>
    <definedName name="dddd">#REF!</definedName>
    <definedName name="ddddd" hidden="1">#REF!</definedName>
    <definedName name="ddddddddddd">#REF!</definedName>
    <definedName name="dddddddddddddddddddddddd" hidden="1">#REF!</definedName>
    <definedName name="dddddde4">#REF!</definedName>
    <definedName name="de_anal">#REF!</definedName>
    <definedName name="dE324RER">#REF!</definedName>
    <definedName name="Debito">#REF!</definedName>
    <definedName name="Débitos_créditos">#REF!</definedName>
    <definedName name="Débitos_créditos___custos">#REF!</definedName>
    <definedName name="Débitos_créditos___proveitos">#REF!</definedName>
    <definedName name="Debits">#REF!</definedName>
    <definedName name="Debits1">#REF!</definedName>
    <definedName name="DefinicoesFuturesDefRange">#REF!</definedName>
    <definedName name="DefinicoesStockBSNPDefRange">#REF!</definedName>
    <definedName name="DefinicoesStockBSPDefRange">#REF!</definedName>
    <definedName name="DefinicoesWarrantsDefRange">#REF!</definedName>
    <definedName name="DEM">#REF!</definedName>
    <definedName name="dem_mensal">#REF!</definedName>
    <definedName name="DEMO">#REF!</definedName>
    <definedName name="Depositos_de_caucao_de_gas_Passivo">#REF!</definedName>
    <definedName name="Depreciação_de_Existências">#REF!</definedName>
    <definedName name="Depreciação_de_Existências_EXERCICIO">#REF!</definedName>
    <definedName name="Derivados_p_p_bruto_produtos">#REF!</definedName>
    <definedName name="DERRAMA">#REF!</definedName>
    <definedName name="DESCBFE">#REF!</definedName>
    <definedName name="Descontos_p_pagamento_concedidos">#REF!</definedName>
    <definedName name="Descontos_p_pagamento_concedidos___custos">#REF!</definedName>
    <definedName name="Descontos_p_pagamento_obtidos___proveitos">#REF!</definedName>
    <definedName name="DESP_CONFIDENCIAIS">#REF!</definedName>
    <definedName name="DESP_REPRESENTACAO">#REF!</definedName>
    <definedName name="Despesas_C_monoboia">#REF!</definedName>
    <definedName name="Despesas_com_a_reestruturação_do_Grupo">#REF!</definedName>
    <definedName name="Despesas_com_fretes_de_compras_ano">#REF!</definedName>
    <definedName name="Despesas_com_fretes_de_compras_ano_antacre_cust">#REF!</definedName>
    <definedName name="Despesas_com_fretes_de_compras_anoacre_cust">#REF!</definedName>
    <definedName name="Despesas_de_fornecimentos_externos_ano">#REF!</definedName>
    <definedName name="Despesas_de_fornecimentos_externos_ano_antacre_cust">#REF!</definedName>
    <definedName name="Despesas_de_fornecimentos_externos_anoacre_cust">#REF!</definedName>
    <definedName name="Despesas_de_seguros_com_compras_ano">#REF!</definedName>
    <definedName name="Despesas_de_seguros_com_compras_ano_antacre_cust">#REF!</definedName>
    <definedName name="Despesas_de_seguros_com_compras_anoacre_cust">#REF!</definedName>
    <definedName name="Despesas_de_seguros_com_diversos_ano">#REF!</definedName>
    <definedName name="Despesas_de_seguros_com_diversos_ano_antacre_cust">#REF!</definedName>
    <definedName name="Despesas_de_seguros_com_diversos_anoacre_cust">#REF!</definedName>
    <definedName name="Despesas_de_seguros_com_pessoal_ano">#REF!</definedName>
    <definedName name="Despesas_de_seguros_com_pessoal_ano_antacre_cust">#REF!</definedName>
    <definedName name="Despesas_de_seguros_com_pessoal_anoacre_cust">#REF!</definedName>
    <definedName name="Despesas_seguros_diversos">#REF!</definedName>
    <definedName name="Despesas_seguros_diversos_ano">#REF!</definedName>
    <definedName name="Despesas_seguros_diversos_ano_ant">#REF!</definedName>
    <definedName name="Despesas_seguros_diversos1">#REF!</definedName>
    <definedName name="Despesas_seguros_diversos2">#REF!</definedName>
    <definedName name="Despesas_seguros_pessoal_ano">#REF!</definedName>
    <definedName name="Despesas_seguros_pessoal_ano_ant">#REF!</definedName>
    <definedName name="DETALHE_AQ">#REF!</definedName>
    <definedName name="Devedores_do_C_prazo_para_mlprazo">#REF!</definedName>
    <definedName name="DEZ">#REF!</definedName>
    <definedName name="Dez2006_AE">#REF!</definedName>
    <definedName name="dfd" localSheetId="19">#REF!</definedName>
    <definedName name="dfd" localSheetId="20">#REF!</definedName>
    <definedName name="dfd" localSheetId="0" hidden="1">{"'Parte I (BPA)'!$A$1:$A$3"}</definedName>
    <definedName name="dfd" hidden="1">{"'Parte I (BPA)'!$A$1:$A$3"}</definedName>
    <definedName name="dfdgbfdg">#REF!</definedName>
    <definedName name="dfgds">#REF!</definedName>
    <definedName name="dfghdht">#REF!</definedName>
    <definedName name="dfsfrcsfrcs">#REF!</definedName>
    <definedName name="Dialog1_Button11_Click">#REF!</definedName>
    <definedName name="dias182">#REF!</definedName>
    <definedName name="dias28">#REF!</definedName>
    <definedName name="dias364">#REF!</definedName>
    <definedName name="dias91">#REF!</definedName>
    <definedName name="Dif_Camb.___Clientes">#REF!</definedName>
    <definedName name="Dif_Camb.___Deved.">#REF!</definedName>
    <definedName name="Dif_Camb.___Emp_Parti">#REF!</definedName>
    <definedName name="Dif_Camb.___Forn._Out_cre">#REF!</definedName>
    <definedName name="Dif_Camb_Desf">#REF!</definedName>
    <definedName name="DIF_CAMB_OUT_DEV_CRE_SAL_CRE">#REF!</definedName>
    <definedName name="Dif_Cedência_Partes_Capital">#REF!</definedName>
    <definedName name="Dif_Cedência_Partes_Capital_ano_antacre_cust">#REF!</definedName>
    <definedName name="Dif_Cedência_Partes_Capital_anoacre_cust">#REF!</definedName>
    <definedName name="Dif_Cedência_Partes_Capital_anoacre_cust1">#REF!</definedName>
    <definedName name="Diferenças_de_Câmbio">#REF!</definedName>
    <definedName name="Diferenças_de_Câmbio___custos">#REF!</definedName>
    <definedName name="Diferenças_de_Câmbio___proveitos">#REF!</definedName>
    <definedName name="Diferenças_de_Câmbio_de_saldos_credores_de_disponibilidades">#REF!</definedName>
    <definedName name="Diferencas_de_cambio_desfavoraveis___ano">#REF!</definedName>
    <definedName name="Diferencas_de_cambio_desfavoraveis___ano_ant">#REF!</definedName>
    <definedName name="Diferencas_de_cambio_favoraveis_ano">#REF!</definedName>
    <definedName name="Diferencas_de_cambio_favoraveis_ano_ant">#REF!</definedName>
    <definedName name="Diferencas_de_cambio_favoraveis_ano_antacre_cust">#REF!</definedName>
    <definedName name="Diferencas_de_cambio_favoraveis_anoacre_cust">#REF!</definedName>
    <definedName name="Diferenças_em_aquis._partes_de_capital___Amort">#REF!</definedName>
    <definedName name="Diferencial_Preço_Regiões_Autonomas">#REF!</definedName>
    <definedName name="Difference">#REF!</definedName>
    <definedName name="DimensionsNames">#REF!</definedName>
    <definedName name="Direccao_Geral_Alfandegas___I.S.P.">#REF!</definedName>
    <definedName name="Direccao_Geral_das_Alfandegas___I.S.P.mapas">#REF!</definedName>
    <definedName name="Direitos_de_C.L.A._e_Gases_ano">#REF!</definedName>
    <definedName name="Direitos_de_C.L.A._e_Gases_ano_antacre_cust">#REF!</definedName>
    <definedName name="Direitos_de_C.L.A._e_Gases_anoacre_cust">#REF!</definedName>
    <definedName name="Direitos_superficie_de_Sines_ano">#REF!</definedName>
    <definedName name="Direitos_superficie_de_Sines_ano_ant">#REF!</definedName>
    <definedName name="Direitos_superficie_de_Sines_ano_antacre_cust">#REF!</definedName>
    <definedName name="Direitos_superficie_de_Sines_anoacre_cust">#REF!</definedName>
    <definedName name="Disaggregations">#REF!</definedName>
    <definedName name="DIV_ACTIVO">#REF!</definedName>
    <definedName name="DIV_PASSIVO">#REF!</definedName>
    <definedName name="Diversos">#REF!</definedName>
    <definedName name="Diversos___custos">#REF!</definedName>
    <definedName name="Dívidas_de_Terceiros">#REF!</definedName>
    <definedName name="Dívidas_de_Terceiros_EXERCICIO">#REF!</definedName>
    <definedName name="Dividas_incobraveis___custos">#REF!</definedName>
    <definedName name="Dividendos">#REF!</definedName>
    <definedName name="divincc">#REF!</definedName>
    <definedName name="divincp">#REF!</definedName>
    <definedName name="divisas">#REF!</definedName>
    <definedName name="Donativos">#N/A</definedName>
    <definedName name="Donativos___custos">#REF!</definedName>
    <definedName name="dqd">#REF!</definedName>
    <definedName name="dqdqd" hidden="1">#REF!</definedName>
    <definedName name="dqdqdx" hidden="1">#REF!</definedName>
    <definedName name="dqw">#REF!</definedName>
    <definedName name="dqwd">#REF!</definedName>
    <definedName name="dqwdf">#REF!</definedName>
    <definedName name="dqwdqwd">#REF!+IF(#REF!=8,18,0)</definedName>
    <definedName name="dqwed3w">#REF!+IF(#REF!=8,18,0)</definedName>
    <definedName name="dr">#REF!</definedName>
    <definedName name="DR_Validação">#REF!,#REF!,#REF!,#REF!,#REF!,#REF!,#REF!,#REF!,#REF!,#REF!,#REF!</definedName>
    <definedName name="DRE">#REF!</definedName>
    <definedName name="drhrryrew">#REF!</definedName>
    <definedName name="dsa" localSheetId="19">#REF!</definedName>
    <definedName name="dsa" localSheetId="20">#REF!</definedName>
    <definedName name="dsa">#REF!</definedName>
    <definedName name="dsacdw" localSheetId="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dsacdw"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dsds">#REF!</definedName>
    <definedName name="dsfs">#REF!</definedName>
    <definedName name="DSN">#REF!</definedName>
    <definedName name="dsqdqd">#REF!</definedName>
    <definedName name="dsqwd">#REF!</definedName>
    <definedName name="dsrhrtrhyert">#REF!</definedName>
    <definedName name="DT_ALIA">#REF!</definedName>
    <definedName name="DT_ALIAb1">#REF!</definedName>
    <definedName name="dt_anal">#REF!</definedName>
    <definedName name="dt_analc">#REF!</definedName>
    <definedName name="dw">#REF!</definedName>
    <definedName name="dwdwq">#REF!</definedName>
    <definedName name="DWE">#REF!</definedName>
    <definedName name="dwewe">#REF!</definedName>
    <definedName name="dwqd">#REF!</definedName>
    <definedName name="e" hidden="1">#REF!</definedName>
    <definedName name="e001ESP">#REF!</definedName>
    <definedName name="e001imp">#REF!</definedName>
    <definedName name="e002ESP">#REF!</definedName>
    <definedName name="e002imp">#REF!</definedName>
    <definedName name="e003ESP">#REF!</definedName>
    <definedName name="e003imp">#REF!</definedName>
    <definedName name="e004ESP">#REF!</definedName>
    <definedName name="e005ESP">#REF!</definedName>
    <definedName name="e005imp">#REF!</definedName>
    <definedName name="e006ESP">#REF!</definedName>
    <definedName name="e006imp">#REF!</definedName>
    <definedName name="e007ESP">#REF!</definedName>
    <definedName name="e007IMP">#REF!</definedName>
    <definedName name="e008esp">#REF!</definedName>
    <definedName name="ebp_act_frozen">#REF!</definedName>
    <definedName name="ebp_dthsub_frozen">#REF!</definedName>
    <definedName name="ebp_lsa_frozen">#REF!</definedName>
    <definedName name="ebp_sams_frozen">#REF!</definedName>
    <definedName name="ED" localSheetId="0" hidden="1">{"vista1",#N/A,FALSE,"SCH";"vista2",#N/A,FALSE,"SCH"}</definedName>
    <definedName name="ED" hidden="1">{"vista1",#N/A,FALSE,"SCH";"vista2",#N/A,FALSE,"SCH"}</definedName>
    <definedName name="edas">#REF!</definedName>
    <definedName name="edc">#REF!</definedName>
    <definedName name="ee">#REF!</definedName>
    <definedName name="eee">#REF!</definedName>
    <definedName name="eeeeeeeee5yt">#REF!</definedName>
    <definedName name="eeeeeeeeeeeeeeeeeeeeeeeeeeeeeeee">#REF!</definedName>
    <definedName name="eeer">#REF!</definedName>
    <definedName name="eerteyee">#REF!</definedName>
    <definedName name="eew">#REF!</definedName>
    <definedName name="ef">#REF!</definedName>
    <definedName name="eff">#REF!</definedName>
    <definedName name="efw">#REF!</definedName>
    <definedName name="efwe">#REF!</definedName>
    <definedName name="efwef">#REF!</definedName>
    <definedName name="eiqwhdaq">#REF!</definedName>
    <definedName name="EMP_ASSOCIADAS_DESINV.">#REF!</definedName>
    <definedName name="EMP_ASSOCIADAS_DIVIDENDOS">#REF!</definedName>
    <definedName name="EMP_ASSOCIADAS_INVEST">#REF!</definedName>
    <definedName name="EMP_ASSOCIADAS_OUTROS">#REF!</definedName>
    <definedName name="EMP_ASSOCIADAS_REGUL">#REF!</definedName>
    <definedName name="EMP_ASSOCIADAS_RESULT">#REF!</definedName>
    <definedName name="EMP_ASSOCIADAS_TRANSF">#REF!</definedName>
    <definedName name="emp_banc_cp">#REF!</definedName>
    <definedName name="emp_banc_lp">#REF!</definedName>
    <definedName name="EMP_GRUPO_ACTIVO">#REF!</definedName>
    <definedName name="EMP_GRUPO_PASSIVO">#REF!</definedName>
    <definedName name="EMP_PART_ACTIVO">#REF!</definedName>
    <definedName name="EMP_PART_PASSIVO">#REF!</definedName>
    <definedName name="Empresas">#REF!</definedName>
    <definedName name="Empresas_Participadas___proveitos">#REF!</definedName>
    <definedName name="EMPRESTIMOS_ASSOCIADAS_DESINV.">#REF!</definedName>
    <definedName name="EMPRESTIMOS_ASSOCIADAS_DIVIDENDOS">#REF!</definedName>
    <definedName name="EMPRESTIMOS_ASSOCIADAS_INVEST">#REF!</definedName>
    <definedName name="EMPRESTIMOS_ASSOCIADAS_OUTROS">#REF!</definedName>
    <definedName name="EMPRESTIMOS_ASSOCIADAS_REGUL">#REF!</definedName>
    <definedName name="EMPRESTIMOS_ASSOCIADAS_RESULT">#REF!</definedName>
    <definedName name="EMPRESTIMOS_ASSOCIADAS_TRANSF">#REF!</definedName>
    <definedName name="EMPRESTIMOS_GRUPO_DESINV.">#REF!</definedName>
    <definedName name="EMPRESTIMOS_GRUPO_DIVIDENDOS">#REF!</definedName>
    <definedName name="EMPRESTIMOS_GRUPO_INVEST">#REF!</definedName>
    <definedName name="EMPRESTIMOS_GRUPO_OUTROS">#REF!</definedName>
    <definedName name="EMPRESTIMOS_GRUPO_REGUL">#REF!</definedName>
    <definedName name="EMPRESTIMOS_GRUPO_RESULT">#REF!</definedName>
    <definedName name="EMPRESTIMOS_GRUPO_TRANSF">#REF!</definedName>
    <definedName name="EMPRESTIMOS_OUT_EMP_DESINV.">#REF!</definedName>
    <definedName name="EMPRESTIMOS_OUT_EMP_DIVIDENDOS">#REF!</definedName>
    <definedName name="EMPRESTIMOS_OUT_EMP_INVEST">#REF!</definedName>
    <definedName name="EMPRESTIMOS_OUT_EMP_OUTROS">#REF!</definedName>
    <definedName name="EMPRESTIMOS_OUT_EMP_REGUL">#REF!</definedName>
    <definedName name="EMPRESTIMOS_OUT_EMP_RESULT">#REF!</definedName>
    <definedName name="EMPRESTIMOS_OUT_EMP_TRANSF">#REF!</definedName>
    <definedName name="Empréstimos_por_Obrigações">#REF!</definedName>
    <definedName name="Empréstimos_por_Obrigações___custos">#REF!</definedName>
    <definedName name="Enc._com_emp._rec._imobilizado">#REF!</definedName>
    <definedName name="Enc._com_emp._rec._imobilizado___custos">#REF!</definedName>
    <definedName name="ENC_VIATURAS">#REF!</definedName>
    <definedName name="ENC_VIATURAS1">#REF!</definedName>
    <definedName name="Encargos_com_empréstimos">#REF!</definedName>
    <definedName name="Encargos_com_empréstimos___custos">#REF!</definedName>
    <definedName name="Encargos_de_conta_de_outrem_ano">#REF!</definedName>
    <definedName name="Encargos_de_conta_de_outrem_ano_ant">#REF!</definedName>
    <definedName name="epimod">#REF!</definedName>
    <definedName name="eq">#REF!</definedName>
    <definedName name="EqBsnpALEMANHA1STOperationRange">#REF!</definedName>
    <definedName name="EqBsnpALEMANHA2NDOperationRange">#REF!</definedName>
    <definedName name="EqBsnpALEMANHA3RDOperationRange">#REF!</definedName>
    <definedName name="EqBsnpBCPOperationRange">#REF!</definedName>
    <definedName name="EqBsnpBESOperationRange">#REF!</definedName>
    <definedName name="EqBsnpBPIOperationRange">#REF!</definedName>
    <definedName name="EqBsnpBRASIL1STOperationRange">#REF!</definedName>
    <definedName name="EqBsnpBRISAOperationRange">#REF!</definedName>
    <definedName name="EqBsnpCIMPOROperationRange">#REF!</definedName>
    <definedName name="EqBsnpDIREITOS1STOperationRange">#REF!</definedName>
    <definedName name="EqBsnpEDPOperationRange">#REF!</definedName>
    <definedName name="EqBsnpFRANCA1STOperationRange">#REF!</definedName>
    <definedName name="EqBsnpFRANCA2NDOperationRange">#REF!</definedName>
    <definedName name="EqBsnpIMPRESAOperationRange">#REF!</definedName>
    <definedName name="EqBsnpJERMARTINSOperationRange">#REF!</definedName>
    <definedName name="EqBsnpMODCONTINENTEOperationRange">#REF!</definedName>
    <definedName name="EqBsnpNOVABASEOperationRange">#REF!</definedName>
    <definedName name="EqBsnpPARAREDEOperationRange">#REF!</definedName>
    <definedName name="EqBsnpPORTTELECOMOperationRange">#REF!</definedName>
    <definedName name="EqBsnpPORTUCELOperationRange">#REF!</definedName>
    <definedName name="EqBsnpPTMDOTCOMOperationRange">#REF!</definedName>
    <definedName name="EqBsnpPTMULTIMEDIAOperationRange">#REF!</definedName>
    <definedName name="EqBsnpSAGOperationRange">#REF!</definedName>
    <definedName name="EqBsnpSEMAPAOperationRange">#REF!</definedName>
    <definedName name="EqBsnpSONAEDOTCOMOperationRange">#REF!</definedName>
    <definedName name="EqBsnpSONAEIMOBOperationRange">#REF!</definedName>
    <definedName name="EqBsnpSONAESGPSOperationRange">#REF!</definedName>
    <definedName name="EqBsnpTeixDuarteOperationRange">#REF!</definedName>
    <definedName name="EqBsnpTELECELOperationRange">#REF!</definedName>
    <definedName name="EqBsnpUSA1STOperationRange">#REF!</definedName>
    <definedName name="EqBsnpUSA2NDOperationRange">#REF!</definedName>
    <definedName name="EqBSPBCPOperationRange">#REF!</definedName>
    <definedName name="EqBSPBESOperationRange">#REF!</definedName>
    <definedName name="EqBSPBPIOperationRange">#REF!</definedName>
    <definedName name="EqBSPBRISAOperationRange">#REF!</definedName>
    <definedName name="EqBSPCIMPOROperationRange">#REF!</definedName>
    <definedName name="EqBSPDIREITOS1STOperationRange">#REF!</definedName>
    <definedName name="EqBSPEDPOperationRange">#REF!</definedName>
    <definedName name="EqBSPIMPRESAOperationRange">#REF!</definedName>
    <definedName name="EqBSPJERMARTINSOperationRange">#REF!</definedName>
    <definedName name="EqBSPMODCONTINENTEOperationRange">#REF!</definedName>
    <definedName name="EqBSPNOVABASEOperationRange">#REF!</definedName>
    <definedName name="EqBSPPARAREDEOperationRange">#REF!</definedName>
    <definedName name="EqBSPPORTTELECOMOperationRange">#REF!</definedName>
    <definedName name="EqBSPPORTUCELOperationRange">#REF!</definedName>
    <definedName name="EqBSPPTMDOTCOMOperationRange">#REF!</definedName>
    <definedName name="EqBSPPTMULTIMEDIAOperationRange">#REF!</definedName>
    <definedName name="EqBSPSAGOperationRange">#REF!</definedName>
    <definedName name="EqBSPSEMAPAOperationRange">#REF!</definedName>
    <definedName name="EqBSPSONAEDOTCOMOperationRange">#REF!</definedName>
    <definedName name="EqBSPSONAESGPSOperationRange">#REF!</definedName>
    <definedName name="EqBSPTELECELOperationRange">#REF!</definedName>
    <definedName name="eqw">#REF!</definedName>
    <definedName name="eqwe">#REF!</definedName>
    <definedName name="ER" localSheetId="19">#REF!</definedName>
    <definedName name="ER" localSheetId="20">#REF!</definedName>
    <definedName name="er" hidden="1">23</definedName>
    <definedName name="ererd">#REF!</definedName>
    <definedName name="erete">#REF!</definedName>
    <definedName name="eretet">#REF!</definedName>
    <definedName name="eri" hidden="1">#REF!</definedName>
    <definedName name="erro">#REF!,#REF!,#REF!,#REF!,#REF!,#REF!,#REF!,#REF!,#REF!,#REF!</definedName>
    <definedName name="error" localSheetId="0" hidden="1">{"vista1",#N/A,FALSE,"SCH";"vista2",#N/A,FALSE,"SCH"}</definedName>
    <definedName name="error" hidden="1">{"vista1",#N/A,FALSE,"SCH";"vista2",#N/A,FALSE,"SCH"}</definedName>
    <definedName name="errrrrrrrrrrrrrrrrrrw">#REF!</definedName>
    <definedName name="ert" localSheetId="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ert"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ertert">#REF!</definedName>
    <definedName name="ertet">#REF!</definedName>
    <definedName name="erteter">#REF!</definedName>
    <definedName name="ertqq">#REF!</definedName>
    <definedName name="ertrety">#REF!</definedName>
    <definedName name="ertte">#REF!</definedName>
    <definedName name="erty5eyrytreryrytr">#REF!</definedName>
    <definedName name="Esco___Emp._p._eficiencia_energia_ano">#REF!</definedName>
    <definedName name="Esco___Emp._p._eficiencia_energia_ano_ant">#REF!</definedName>
    <definedName name="ESP">#REF!</definedName>
    <definedName name="especifi">#REF!</definedName>
    <definedName name="est">#REF!</definedName>
    <definedName name="ESTADO_ACTIVO">#REF!</definedName>
    <definedName name="Estado_out._ent._publicos___Devcre">#REF!</definedName>
    <definedName name="ESTADO_PASSIVO">#REF!</definedName>
    <definedName name="Estima_impos_irc">#REF!</definedName>
    <definedName name="estimativas">#REF!</definedName>
    <definedName name="etet">#REF!</definedName>
    <definedName name="etrwet">#REF!</definedName>
    <definedName name="etryryr5yrtyewe4rttt">#REF!</definedName>
    <definedName name="EUR">#REF!</definedName>
    <definedName name="Euro_Activo">#REF!</definedName>
    <definedName name="Euro_DR">#REF!</definedName>
    <definedName name="Euro_ingles_Activo">#REF!</definedName>
    <definedName name="Euro_Ingles_DR">#REF!</definedName>
    <definedName name="Euro_Ingles_Passivo">#REF!</definedName>
    <definedName name="Euro_Passivo">#REF!</definedName>
    <definedName name="ew">#REF!</definedName>
    <definedName name="ew444445rr">#REF!</definedName>
    <definedName name="ewercwrewcrwrca">#REF!</definedName>
    <definedName name="ewew">#REF!</definedName>
    <definedName name="eweweweeeeeeeeeeeer">#REF!</definedName>
    <definedName name="ewff">#REF!</definedName>
    <definedName name="ewqew">#REF!</definedName>
    <definedName name="ewreq">#REF!</definedName>
    <definedName name="ewrewrw">#REF!</definedName>
    <definedName name="ewrqwr">#REF!</definedName>
    <definedName name="ewrqwwe">#REF!</definedName>
    <definedName name="ewtrert">#REF!</definedName>
    <definedName name="Exceptions">#REF!</definedName>
    <definedName name="Exercício_de_1998">#REF!</definedName>
    <definedName name="EXIST_DEZ">#REF!</definedName>
    <definedName name="EXIST_NOV">#REF!</definedName>
    <definedName name="EXIST_OUT">#REF!</definedName>
    <definedName name="EXIST_SET">#REF!</definedName>
    <definedName name="EXISTENCIAS">#REF!</definedName>
    <definedName name="EXISTÊNCIAS_ADIANTAMENTOS_POR_CONTA_DE_COMPRAS">#REF!</definedName>
    <definedName name="EXISTÊNCIAS_MAT.PRIMAS__SUBSIDIÁRIAS_E_DE_CONSUMO">#REF!</definedName>
    <definedName name="EXISTÊNCIAS_PRODUTOS_ACABADOS_E_INTERMÉDIOS">#REF!</definedName>
    <definedName name="EXISTÊNCIAS_PRODUTOS_E_TRABALHOS_EM_CURSO">#REF!</definedName>
    <definedName name="EXISTÊNCIAS_TOTAL_GERAL">#REF!</definedName>
    <definedName name="Expected_balance">#REF!</definedName>
    <definedName name="expensesc">#REF!</definedName>
    <definedName name="expensesp">#REF!</definedName>
    <definedName name="Exploração_Outras_Áreas_Serviço_ano">#REF!</definedName>
    <definedName name="Exploração_Outras_Áreas_Serviço_ano1">#REF!</definedName>
    <definedName name="Expo_98_DCCRI">#REF!</definedName>
    <definedName name="Expropriação_deTerrenos_Povos_ano">#REF!</definedName>
    <definedName name="EXT10Y">#REF!</definedName>
    <definedName name="EXT14D">#REF!</definedName>
    <definedName name="EXT18M">#REF!</definedName>
    <definedName name="EXT1D">#REF!</definedName>
    <definedName name="EXT1M">#REF!</definedName>
    <definedName name="EXT1Y">#REF!</definedName>
    <definedName name="EXT2M">#REF!</definedName>
    <definedName name="EXT2Y">#REF!</definedName>
    <definedName name="EXT3M">#REF!</definedName>
    <definedName name="EXT3Y">#REF!</definedName>
    <definedName name="EXT5Y">#REF!</definedName>
    <definedName name="EXT6M">#REF!</definedName>
    <definedName name="EXT7D">#REF!</definedName>
    <definedName name="EXT9M">#REF!</definedName>
    <definedName name="EXTDUR">#REF!</definedName>
    <definedName name="Externos_c.p.">#REF!</definedName>
    <definedName name="Externos_c.p.___custos">#REF!</definedName>
    <definedName name="Externos_m.l.p.">#REF!</definedName>
    <definedName name="Externos_m.l.p.___custos">#REF!</definedName>
    <definedName name="EXTM1Y">#REF!</definedName>
    <definedName name="EXTM3M">#REF!</definedName>
    <definedName name="EXTMAS10Y">#REF!</definedName>
    <definedName name="EXTNS">#REF!</definedName>
    <definedName name="EXTR_DEZ">#REF!</definedName>
    <definedName name="EXTR_NOV">#REF!</definedName>
    <definedName name="EXTR_OUT">#REF!</definedName>
    <definedName name="EXTR_SET">#REF!</definedName>
    <definedName name="_xlnm.Extract">#REF!</definedName>
    <definedName name="Extrap">#REF!</definedName>
    <definedName name="EXTTOT">#REF!</definedName>
    <definedName name="EXTVALOR">#REF!</definedName>
    <definedName name="f" localSheetId="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f"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F_base">#REF!</definedName>
    <definedName name="F_G1">#REF!</definedName>
    <definedName name="F_G2">#REF!</definedName>
    <definedName name="F_G6">#REF!</definedName>
    <definedName name="F_G7">#REF!</definedName>
    <definedName name="F_H3H4">#REF!</definedName>
    <definedName name="FACTOT">#REF!</definedName>
    <definedName name="FAM_PESTANA">#REF!</definedName>
    <definedName name="fas">#REF!</definedName>
    <definedName name="FBCA">#REF!</definedName>
    <definedName name="fdfd" hidden="1">#REF!</definedName>
    <definedName name="fdggf">#REF!</definedName>
    <definedName name="fdgrevtrdfreryreyr">#REF!</definedName>
    <definedName name="fdrf">#REF!</definedName>
    <definedName name="fdrtgh">#REF!</definedName>
    <definedName name="fds" hidden="1">#REF!</definedName>
    <definedName name="fdsa" hidden="1">#REF!</definedName>
    <definedName name="fdsfdsfdsfdsfgfd" hidden="1">#REF!</definedName>
    <definedName name="fdsg" localSheetId="19">#REF!</definedName>
    <definedName name="fdsg" localSheetId="20">#REF!</definedName>
    <definedName name="fdsg">#REF!</definedName>
    <definedName name="fees">#REF!</definedName>
    <definedName name="fees1">#REF!</definedName>
    <definedName name="feqf">#REF!</definedName>
    <definedName name="Feuille_Bilan3112">#REF!</definedName>
    <definedName name="Feuille_CompteRésultat">#REF!</definedName>
    <definedName name="Feuille_PL">#REF!</definedName>
    <definedName name="FEV">#REF!</definedName>
    <definedName name="Fev2007_Ref">#REF!</definedName>
    <definedName name="FF">#REF!</definedName>
    <definedName name="fff">#REF!</definedName>
    <definedName name="ffff">#REF!</definedName>
    <definedName name="ffffffdse">#REF!</definedName>
    <definedName name="FG7_">#REF!</definedName>
    <definedName name="FGCA">#REF!</definedName>
    <definedName name="fgf">#REF!</definedName>
    <definedName name="fghfdrtfd" hidden="1">#REF!</definedName>
    <definedName name="FicheiroBase_1">#REF!</definedName>
    <definedName name="Fidelização_de_Clientes">#REF!</definedName>
    <definedName name="FileEntidade">#REF!</definedName>
    <definedName name="fILIPE" hidden="1">#REF!</definedName>
    <definedName name="fim">#REF!</definedName>
    <definedName name="FIN">#REF!</definedName>
    <definedName name="fina" localSheetId="0" hidden="1">{"'Parte I (BPA)'!$A$1:$A$3"}</definedName>
    <definedName name="fina" hidden="1">{"'Parte I (BPA)'!$A$1:$A$3"}</definedName>
    <definedName name="FINAN_DEZ">#REF!</definedName>
    <definedName name="FINAN_NOV">#REF!</definedName>
    <definedName name="FINAN_OUT">#REF!</definedName>
    <definedName name="FINAN_SET">#REF!</definedName>
    <definedName name="FirstBalCell">#REF!</definedName>
    <definedName name="FISOCBAS">#REF!</definedName>
    <definedName name="fjj">#REF!</definedName>
    <definedName name="flux_consol">#REF!</definedName>
    <definedName name="FLUXCAIXA">#REF!</definedName>
    <definedName name="fluxcx">#REF!</definedName>
    <definedName name="Fluxo">#REF!</definedName>
    <definedName name="fluxocaixa">#REF!</definedName>
    <definedName name="FM_Ind">#REF!</definedName>
    <definedName name="Format">#REF!</definedName>
    <definedName name="Format1">#REF!</definedName>
    <definedName name="Formula">#REF!</definedName>
    <definedName name="Formula1">#REF!</definedName>
    <definedName name="Forn.Imob.__de_curto_para_M.L.Prazo">#REF!</definedName>
    <definedName name="FORND">#REF!</definedName>
    <definedName name="Fornecedores_c._c.__saldos_devedores">#REF!</definedName>
    <definedName name="Fornecedores_c._fact._rec._confer._saldos_devedores____22800000">#REF!</definedName>
    <definedName name="Fornecedores_Clientes___Nossos_debitos_a_regularizar_Activo">#REF!</definedName>
    <definedName name="Fornecedores_Imobilizado__saldos_devedores">#REF!</definedName>
    <definedName name="Fornecimentos_e_servicos_externos___custos">#REF!</definedName>
    <definedName name="Fornecimentos_e_servicos_externos___proveitos">#REF!</definedName>
    <definedName name="FORWARDS">#REF!</definedName>
    <definedName name="FPR">#REF!</definedName>
    <definedName name="fr" hidden="1">#REF!</definedName>
    <definedName name="FRANO">#REF!</definedName>
    <definedName name="frefrf">#REF!+IF(#REF!=8,18,0)</definedName>
    <definedName name="Frequency" localSheetId="19">#REF!</definedName>
    <definedName name="Frequency" localSheetId="20">#REF!</definedName>
    <definedName name="Frequency">#REF!</definedName>
    <definedName name="FRF">#REF!</definedName>
    <definedName name="FRIE_BPI_I">#REF!</definedName>
    <definedName name="FRIE_FEP">#REF!</definedName>
    <definedName name="frtrtete4">#REF!</definedName>
    <definedName name="fs..">#REF!</definedName>
    <definedName name="fsda">#REF!</definedName>
    <definedName name="FSE">#REF!</definedName>
    <definedName name="fsfd">#REF!</definedName>
    <definedName name="fsi" hidden="1">#REF!</definedName>
    <definedName name="Fundo_de_Pensões">#REF!</definedName>
    <definedName name="Fundo_de_pensoes_recuperacao_de_desembolsos">#REF!</definedName>
    <definedName name="Fundo_pensoes_Utiliz.provisoes_____Trf.p_Prov.Fundo_Pensoes__conta_26895582">#REF!</definedName>
    <definedName name="Fundo_Regional_Abastecimento_dos_Acores_Activo">#REF!</definedName>
    <definedName name="Fundos_Próprios">#REF!</definedName>
    <definedName name="FUT_FX_BANXICO">#REF!</definedName>
    <definedName name="FUT_FX_VAL">#REF!</definedName>
    <definedName name="FUTDAY">#REF!</definedName>
    <definedName name="FUTESPA">#REF!</definedName>
    <definedName name="FUTESPM">#REF!</definedName>
    <definedName name="FUTUROS_BANXICO">#REF!</definedName>
    <definedName name="FUTUROS_VALUACION">#REF!</definedName>
    <definedName name="FuturosEDDatasControlo">#REF!</definedName>
    <definedName name="fwrere">#REF!</definedName>
    <definedName name="FX">#REF!</definedName>
    <definedName name="FXX">#REF!</definedName>
    <definedName name="FXXX">#REF!</definedName>
    <definedName name="FXXXX">#REF!</definedName>
    <definedName name="g" hidden="1">#REF!</definedName>
    <definedName name="GA">#REF!</definedName>
    <definedName name="Ganhos_em_existencias___proveitos">#REF!</definedName>
    <definedName name="Ganhos_em_imobilizacoes___proveitos">#REF!</definedName>
    <definedName name="Ganhos_empresas_do_grupo___proveitos">#REF!</definedName>
    <definedName name="gapb_total">#REF!</definedName>
    <definedName name="gapb_usdext">#REF!</definedName>
    <definedName name="gapb_usdint">#REF!</definedName>
    <definedName name="GapInt_usdext">#REF!</definedName>
    <definedName name="GapInt_usdint">#REF!</definedName>
    <definedName name="gapp_total">#REF!</definedName>
    <definedName name="Gauge" hidden="1">#REF!</definedName>
    <definedName name="Gauge_factor_Euro">#REF!</definedName>
    <definedName name="GaugeBase" hidden="1">#REF!</definedName>
    <definedName name="GBP">#REF!</definedName>
    <definedName name="GEP">#REF!</definedName>
    <definedName name="GES">#REF!</definedName>
    <definedName name="GESCCS">#REF!</definedName>
    <definedName name="GESCCYBCF">#REF!</definedName>
    <definedName name="GESFRABCF">#REF!</definedName>
    <definedName name="gf">#REF!</definedName>
    <definedName name="gfd" hidden="1">#REF!</definedName>
    <definedName name="gfdd" hidden="1">#REF!</definedName>
    <definedName name="gfdddddddddddddd" hidden="1">#REF!</definedName>
    <definedName name="gfdgfdygf" hidden="1">#REF!</definedName>
    <definedName name="gfds" hidden="1">#REF!</definedName>
    <definedName name="gfdsa" hidden="1">#REF!</definedName>
    <definedName name="gfdsafdsa" hidden="1">#REF!</definedName>
    <definedName name="gfdsagfds" hidden="1">#REF!</definedName>
    <definedName name="gfdsfg" hidden="1">#REF!</definedName>
    <definedName name="gfdsgfds" hidden="1">#REF!</definedName>
    <definedName name="gfdsreds" hidden="1">#REF!</definedName>
    <definedName name="gfdsw" hidden="1">#REF!</definedName>
    <definedName name="gg" hidden="1">#REF!</definedName>
    <definedName name="ggg" hidden="1">#REF!</definedName>
    <definedName name="ggggg" hidden="1">#REF!</definedName>
    <definedName name="gggggggg">#REF!</definedName>
    <definedName name="gggggggggg">#REF!</definedName>
    <definedName name="gggggggggg5">#REF!</definedName>
    <definedName name="gggggggggggfffffffffff" hidden="1">#REF!</definedName>
    <definedName name="gggggggggggggg">#REF!</definedName>
    <definedName name="gggggggggggggggggggg" hidden="1">#REF!</definedName>
    <definedName name="gjjjjjjjjjjytr">#REF!</definedName>
    <definedName name="GLOBAL">#REF!</definedName>
    <definedName name="Goodwill___Nacionalgas_ano">#REF!</definedName>
    <definedName name="Goodwill___Nacionalgas_ano_ant">#REF!</definedName>
    <definedName name="Goodwill___Sopor_ano">#REF!</definedName>
    <definedName name="Goodwill___Sopor_ano_ant">#REF!</definedName>
    <definedName name="Grandes_Reparações_Ref.do_Porto___estimativa_ano_antacre_cust">#REF!</definedName>
    <definedName name="Grandes_Reparações_Ref.do_Porto___estimativa_anoacre_cust">#REF!</definedName>
    <definedName name="Grandes_Reparações_Ref.do_Porto___estimativa_anoacre_cust1">#REF!</definedName>
    <definedName name="Grandes_Reparações_Ref.do_Sines___estimativa_ano_antacre_cust">#REF!</definedName>
    <definedName name="Grandes_Reparações_Ref.do_Sines___estimativa_anoacre_cust">#REF!</definedName>
    <definedName name="Grandes_Reparações_Ref.do_Sines___estimativa_anoacre_cust1">#REF!</definedName>
    <definedName name="Grandes_riscos_PARTE1">#REF!</definedName>
    <definedName name="Grandes_Riscos_PARTE2">#REF!</definedName>
    <definedName name="Group">#REF!</definedName>
    <definedName name="Group2">#REF!</definedName>
    <definedName name="grouppayc">#REF!</definedName>
    <definedName name="grouppayp">#REF!</definedName>
    <definedName name="grp_csts">#REF!</definedName>
    <definedName name="grp_csts_frozen">#REF!</definedName>
    <definedName name="gyuir6yutyty">#REF!</definedName>
    <definedName name="h">#REF!,#REF!,#REF!,#REF!,#REF!,#REF!,#REF!,#REF!,#REF!,#REF!</definedName>
    <definedName name="Header">#REF!</definedName>
    <definedName name="hgfd" hidden="1">#REF!</definedName>
    <definedName name="hgfdsagfds" hidden="1">#REF!</definedName>
    <definedName name="hgggfvcdsasdfrews" hidden="1">#REF!</definedName>
    <definedName name="hhhh" hidden="1">#REF!</definedName>
    <definedName name="hhhhhhhhhhh">#REF!</definedName>
    <definedName name="hjfjfjfjfjjhf" hidden="1">#REF!</definedName>
    <definedName name="Hlp_MA3_Ajustamentos_01JAN2004">#REF!</definedName>
    <definedName name="Hlp_MA3_Ajustamentos_IASIFRS_Exrc">#REF!</definedName>
    <definedName name="Hlp_MA3_Categoria">#REF!</definedName>
    <definedName name="Hlp_MA3_Justificacao">#REF!</definedName>
    <definedName name="Hlp_MA3_MontanteDiferido_31MAR2004">#REF!</definedName>
    <definedName name="Hlp_MA3_Saldo_IASIFRS_Exerc">#REF!</definedName>
    <definedName name="Hlp_MA3_Unidade">#REF!</definedName>
    <definedName name="Hlp_MA4_Ajustamentos_01Janeiro">#REF!</definedName>
    <definedName name="Hlp_MA4_Ajustamentos_Exerc">#REF!</definedName>
    <definedName name="Hlp_MA4_Anulacoes">#REF!</definedName>
    <definedName name="Hlp_MA4_Anulacoes_Exerc">#REF!</definedName>
    <definedName name="Hlp_MA4_Categoria">#REF!</definedName>
    <definedName name="Hlp_MA4_ContingenciasDiversas">#REF!</definedName>
    <definedName name="Hlp_MA4_Correccoes">#REF!</definedName>
    <definedName name="Hlp_MA4_GrantComprAssumidos">#REF!</definedName>
    <definedName name="Hlp_MA4_Justificacao">#REF!</definedName>
    <definedName name="Hlp_MA4_Outras">#REF!</definedName>
    <definedName name="Hlp_MA4_ProcessosJudiciaisVivos">#REF!</definedName>
    <definedName name="Hlp_MA4_ProvContingencias">#REF!</definedName>
    <definedName name="Hlp_MA4_Reforcos">#REF!</definedName>
    <definedName name="Hlp_MA4_Reforcos_Exerc">#REF!</definedName>
    <definedName name="Hlp_MA4_RiscoOperacional">#REF!</definedName>
    <definedName name="Hlp_MA4_Saldo_IAS_IFRS">#REF!</definedName>
    <definedName name="Hlp_MA4_SaldoFecho">#REF!</definedName>
    <definedName name="Hlp_MA4_SaldoFechoCorrigido">#REF!</definedName>
    <definedName name="Hlp_MA4_SaldoTransfParaResultados">#REF!</definedName>
    <definedName name="Hlp_MA4_Transferencias">#REF!</definedName>
    <definedName name="Hlp_MA4_Transferencias_Exerc">#REF!</definedName>
    <definedName name="Hlp_MA4_Unidade">#REF!</definedName>
    <definedName name="Hlp_MA4_Utilizacoes_Exerc">#REF!</definedName>
    <definedName name="ho" localSheetId="19">#REF!</definedName>
    <definedName name="ho" localSheetId="20">#REF!</definedName>
    <definedName name="ho">#REF!</definedName>
    <definedName name="HOLIDAYS">#REF!</definedName>
    <definedName name="HOME">#REF!</definedName>
    <definedName name="HTML_CodePage" hidden="1">1252</definedName>
    <definedName name="HTML_Control" localSheetId="0" hidden="1">{"'Parte I (BPA)'!$A$1:$A$3"}</definedName>
    <definedName name="HTML_Control" hidden="1">{"'Parte I (BPA)'!$A$1:$A$3"}</definedName>
    <definedName name="HTML_Description" hidden="1">""</definedName>
    <definedName name="HTML_Email" hidden="1">""</definedName>
    <definedName name="HTML_Header" hidden="1">"Parte I (BPA)"</definedName>
    <definedName name="HTML_LastUpdate" hidden="1">"04.08.2000"</definedName>
    <definedName name="HTML_LineAfter" hidden="1">FALSE</definedName>
    <definedName name="HTML_LineBefore" hidden="1">FALSE</definedName>
    <definedName name="HTML_Name" hidden="1">"Rui Soares"</definedName>
    <definedName name="HTML_New" localSheetId="0" hidden="1">{"'Parte I (BPA)'!$A$1:$A$3"}</definedName>
    <definedName name="HTML_New" hidden="1">{"'Parte I (BPA)'!$A$1:$A$3"}</definedName>
    <definedName name="HTML_OBDlg2" hidden="1">TRUE</definedName>
    <definedName name="HTML_OBDlg4" hidden="1">TRUE</definedName>
    <definedName name="HTML_OS" hidden="1">0</definedName>
    <definedName name="HTML_PathFile" hidden="1">"I:\Data\Mapas de Provisões\2000\MyHTML.htm"</definedName>
    <definedName name="HTML_Title" hidden="1">"BCP Act Global - 2"</definedName>
    <definedName name="i">#REF!</definedName>
    <definedName name="ICD">#REF!</definedName>
    <definedName name="ICGBFE">#REF!</definedName>
    <definedName name="if">#REF!</definedName>
    <definedName name="iiii">#REF!</definedName>
    <definedName name="iiiii">#REF!</definedName>
    <definedName name="iiiiiiii">#REF!</definedName>
    <definedName name="iiiiiiiiiiiiiiiiiiiii" hidden="1">#REF!</definedName>
    <definedName name="iiuio">#REF!</definedName>
    <definedName name="iiuytu">#REF!</definedName>
    <definedName name="ilokkj">#REF!</definedName>
    <definedName name="IM">#REF!</definedName>
    <definedName name="imo">#REF!</definedName>
    <definedName name="IMOBC">#REF!</definedName>
    <definedName name="Imobilizações_corpóreas___Amort">#REF!</definedName>
    <definedName name="Imobilizações_incorpóreas___Amort">#REF!</definedName>
    <definedName name="Imobilizado">#REF!</definedName>
    <definedName name="Imobilizado___custos">#REF!</definedName>
    <definedName name="IMOBINC">#REF!</definedName>
    <definedName name="IMPOSTO">#REF!</definedName>
    <definedName name="Imposto_de_selo_pass">#REF!</definedName>
    <definedName name="Imposto_Selo">#REF!</definedName>
    <definedName name="Imposto_sobre_produtos_petroliferos_ano">#REF!</definedName>
    <definedName name="Imposto_sobre_produtos_petroliferos_ano_ant">#REF!</definedName>
    <definedName name="Imposto_sobre_produtos_petroliferos_ano_antacre_cust">#REF!</definedName>
    <definedName name="Imposto_sobre_produtos_petroliferos_anoacre_cust">#REF!</definedName>
    <definedName name="Imposto_sobre_rendimentos_IRC_IRS">#REF!</definedName>
    <definedName name="Impostos___custos">#REF!</definedName>
    <definedName name="Impostos___proveitos">#REF!</definedName>
    <definedName name="Impostos_ano">#REF!</definedName>
    <definedName name="Impostos_ano_ant">#REF!</definedName>
    <definedName name="Impostos_ano_antacre_cust">#REF!</definedName>
    <definedName name="Impostos_anoacre_cust">#REF!</definedName>
    <definedName name="Impostos_Outros">#REF!</definedName>
    <definedName name="Impostos_s__juros_internos_ano_antacre_cust">#REF!</definedName>
    <definedName name="Impostos_s__juros_internos_anoacre_cust">#REF!</definedName>
    <definedName name="impress">#N/A</definedName>
    <definedName name="IMPUT">#REF!</definedName>
    <definedName name="incio">#REF!</definedName>
    <definedName name="incio1">#REF!</definedName>
    <definedName name="INCORPOREO_ADIÇÕES">#REF!</definedName>
    <definedName name="INCORPOREO_OUT_TRF">#REF!</definedName>
    <definedName name="INCORPOREO_REGULA">#REF!</definedName>
    <definedName name="INCORPOREO_TRF_FIXO">#REF!</definedName>
    <definedName name="Indeminizações_por_sinistros_ano_antacre_cust">#REF!</definedName>
    <definedName name="Indeminizações_por_sinistros_anoacre_cust">#REF!</definedName>
    <definedName name="Indemnizações_e_encargos_com_pessoal_Expo_98_ano">#REF!</definedName>
    <definedName name="Indemnizações_e_encargos_com_pessoal_Expo_98_ano_ant">#REF!</definedName>
    <definedName name="INDES">#REF!</definedName>
    <definedName name="INDIC">#REF!</definedName>
    <definedName name="inf" localSheetId="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inf"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inicia_pp3">#REF!</definedName>
    <definedName name="Inicio">#REF!</definedName>
    <definedName name="INMO179">#REF!</definedName>
    <definedName name="INMO72">#REF!</definedName>
    <definedName name="INPUTGRID">#REF!</definedName>
    <definedName name="Insert">#REF!</definedName>
    <definedName name="Insert1">#REF!</definedName>
    <definedName name="Insert2">#REF!</definedName>
    <definedName name="Insert3">#REF!</definedName>
    <definedName name="Institution">#REF!</definedName>
    <definedName name="int">#REF!</definedName>
    <definedName name="INT10Y">#REF!</definedName>
    <definedName name="INT14D">#REF!</definedName>
    <definedName name="INT18M">#REF!</definedName>
    <definedName name="INT1D">#REF!</definedName>
    <definedName name="INT1M">#REF!</definedName>
    <definedName name="INT1Y">#REF!</definedName>
    <definedName name="INT2M">#REF!</definedName>
    <definedName name="INT2Y">#REF!</definedName>
    <definedName name="INT3M">#REF!</definedName>
    <definedName name="INT3Y">#REF!</definedName>
    <definedName name="INT5Y">#REF!</definedName>
    <definedName name="INT6M">#REF!</definedName>
    <definedName name="INT7D">#REF!</definedName>
    <definedName name="INT9M">#REF!</definedName>
    <definedName name="INTDUR">#REF!</definedName>
    <definedName name="INTEGRACION_CODIGOS__CARGAMAL">#REF!</definedName>
    <definedName name="Intereses_IC">#REF!</definedName>
    <definedName name="Interface_Transp_Produto">#REF!</definedName>
    <definedName name="Internos_c.p.">#REF!</definedName>
    <definedName name="Internos_c.p.___custos">#REF!</definedName>
    <definedName name="Internos_m.l.p.">#REF!</definedName>
    <definedName name="Internos_m.l.p.___custos">#REF!</definedName>
    <definedName name="interp">#REF!</definedName>
    <definedName name="INTM1Y">#REF!</definedName>
    <definedName name="INTM3M">#REF!</definedName>
    <definedName name="INTMAS10Y">#REF!</definedName>
    <definedName name="INTNS">#REF!</definedName>
    <definedName name="intpayc">#REF!</definedName>
    <definedName name="intpayp">#REF!</definedName>
    <definedName name="INTTOT">#REF!</definedName>
    <definedName name="INTVALOR">#REF!</definedName>
    <definedName name="INV_IMOVEIS_DESINV.">#REF!</definedName>
    <definedName name="INV_IMOVEIS_DIVIDENDOS">#REF!</definedName>
    <definedName name="INV_IMOVEIS_INVEST">#REF!</definedName>
    <definedName name="INV_IMOVEIS_OUTROS">#REF!</definedName>
    <definedName name="INV_IMOVEIS_REGUL">#REF!</definedName>
    <definedName name="INV_IMOVEIS_RESULT">#REF!</definedName>
    <definedName name="INV_IMOVEIS_TRANSF">#REF!</definedName>
    <definedName name="Invest._comparticipacao_revendedores___DGC_ano">#REF!</definedName>
    <definedName name="Invest._comparticipacao_revendedores___DGC_ano_ant">#REF!</definedName>
    <definedName name="Invest._comparticipacao_revendedores___DGG_ano">#REF!</definedName>
    <definedName name="Invest._comparticipacao_revendedores___DGG_ano_ant">#REF!</definedName>
    <definedName name="Investimentos_Financeiros">#REF!</definedName>
    <definedName name="Investimentos_financeiros____Amort">#REF!</definedName>
    <definedName name="Investimentos_Financeiros_EXERCICIO">#REF!</definedName>
    <definedName name="investmentsc">#REF!</definedName>
    <definedName name="investmentsp">#REF!</definedName>
    <definedName name="INVFEST">#REF!</definedName>
    <definedName name="io89itr6">#REF!</definedName>
    <definedName name="ioij">#REF!</definedName>
    <definedName name="ioj">#REF!</definedName>
    <definedName name="iouui">#REF!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R">#REF!</definedName>
    <definedName name="iris" hidden="1">#REF!</definedName>
    <definedName name="ISP_a_regularizar_ano">#REF!</definedName>
    <definedName name="ISP_a_regularizar_ano_antacre_cust">#REF!</definedName>
    <definedName name="ISP_a_regularizar_anoacre_cust">#REF!</definedName>
    <definedName name="IT">#REF!</definedName>
    <definedName name="ITI">#REF!</definedName>
    <definedName name="iu" localSheetId="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iu"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iuyo98">#REF!</definedName>
    <definedName name="IVA">#REF!</definedName>
    <definedName name="J" localSheetId="0" hidden="1">{"vista1",#N/A,FALSE,"SCH";"vista2",#N/A,FALSE,"SCH"}</definedName>
    <definedName name="J" hidden="1">{"vista1",#N/A,FALSE,"SCH";"vista2",#N/A,FALSE,"SCH"}</definedName>
    <definedName name="JAN">#REF!</definedName>
    <definedName name="Jan2007_Ret">#REF!</definedName>
    <definedName name="JedenRadekPodSestavou" localSheetId="19">#REF!</definedName>
    <definedName name="JedenRadekPodSestavou" localSheetId="20">#REF!</definedName>
    <definedName name="JedenRadekPodSestavou">#REF!</definedName>
    <definedName name="JedenRadekPodSestavou_11" localSheetId="19">#REF!</definedName>
    <definedName name="JedenRadekPodSestavou_11" localSheetId="20">#REF!</definedName>
    <definedName name="JedenRadekPodSestavou_11">#REF!</definedName>
    <definedName name="JedenRadekPodSestavou_2" localSheetId="19">#REF!</definedName>
    <definedName name="JedenRadekPodSestavou_2" localSheetId="20">#REF!</definedName>
    <definedName name="JedenRadekPodSestavou_2">#REF!</definedName>
    <definedName name="JedenRadekPodSestavou_28" localSheetId="19">#REF!</definedName>
    <definedName name="JedenRadekPodSestavou_28" localSheetId="20">#REF!</definedName>
    <definedName name="JedenRadekPodSestavou_28">#REF!</definedName>
    <definedName name="JedenRadekVedleSestavy" localSheetId="19">#REF!</definedName>
    <definedName name="JedenRadekVedleSestavy" localSheetId="20">#REF!</definedName>
    <definedName name="JedenRadekVedleSestavy">#REF!</definedName>
    <definedName name="JedenRadekVedleSestavy_11" localSheetId="19">#REF!</definedName>
    <definedName name="JedenRadekVedleSestavy_11" localSheetId="20">#REF!</definedName>
    <definedName name="JedenRadekVedleSestavy_11">#REF!</definedName>
    <definedName name="JedenRadekVedleSestavy_2" localSheetId="19">#REF!</definedName>
    <definedName name="JedenRadekVedleSestavy_2" localSheetId="20">#REF!</definedName>
    <definedName name="JedenRadekVedleSestavy_2">#REF!</definedName>
    <definedName name="JedenRadekVedleSestavy_28" localSheetId="19">#REF!</definedName>
    <definedName name="JedenRadekVedleSestavy_28" localSheetId="20">#REF!</definedName>
    <definedName name="JedenRadekVedleSestavy_28">#REF!</definedName>
    <definedName name="jhg" hidden="1">#REF!</definedName>
    <definedName name="jhgvf" hidden="1">#REF!</definedName>
    <definedName name="jjjjjjjj">#REF!</definedName>
    <definedName name="jjjjjjjjjj" hidden="1">#REF!</definedName>
    <definedName name="jjjjjjjjjjjjjjjj">#REF!</definedName>
    <definedName name="jjjjjjjjjjjjjjjjj">#REF!</definedName>
    <definedName name="jjjjjjjjjjjjjjjjjjjj" localSheetId="0" hidden="1">{"'Parte I (BPA)'!$A$1:$A$3"}</definedName>
    <definedName name="jjjjjjjjjjjjjjjjjjjj" hidden="1">{"'Parte I (BPA)'!$A$1:$A$3"}</definedName>
    <definedName name="jkkkkkkkkkkkkkk" hidden="1">1</definedName>
    <definedName name="jkl">#REF!</definedName>
    <definedName name="jsjs">#REF!</definedName>
    <definedName name="JUL">#REF!</definedName>
    <definedName name="Jul2007_Ref">#REF!</definedName>
    <definedName name="JUN">#REF!</definedName>
    <definedName name="Jun2007_Ref">#REF!</definedName>
    <definedName name="Juro_Emp_Banc_custos">#REF!</definedName>
    <definedName name="Juro_Emp_Internos">#REF!</definedName>
    <definedName name="Juros_a_liquidar_ano">#REF!</definedName>
    <definedName name="Juros_a_liquidar_ano_ant">#REF!</definedName>
    <definedName name="Juros_a_receber_ano">#REF!</definedName>
    <definedName name="Juros_a_receber_ano_ant">#REF!</definedName>
    <definedName name="Juros_a_receber_ano1">#REF!</definedName>
    <definedName name="Juros_de_amortizações_de_acções___proveitos">#REF!</definedName>
    <definedName name="Juros_de_aplic._tesouraria___proveitos">#REF!</definedName>
    <definedName name="Juros_de_crédito_fiscal___proveitos">#REF!</definedName>
    <definedName name="Juros_de_depósitos_bancários___proveitos">#REF!</definedName>
    <definedName name="Juros_de_Emp._Bancários">#REF!</definedName>
    <definedName name="Juros_de_Emp._Bancários___custos">#REF!</definedName>
    <definedName name="Juros_de_Empréstimos_Bancários___proveitos">#REF!</definedName>
    <definedName name="Juros_de_fornecimentos___proveitos">#REF!</definedName>
    <definedName name="Juros_de_obrigações___proveitos">#REF!</definedName>
    <definedName name="Juros_de_titulos_alheios_empregados_Passivo">#REF!</definedName>
    <definedName name="Juros_Emp_CP_Externos">#REF!</definedName>
    <definedName name="Juros_Emp_MLP_Externos">#REF!</definedName>
    <definedName name="Juros_imobiliz.___intrernos_externos">#REF!</definedName>
    <definedName name="Juros_imobiliz.___intrernos_externos____custos">#REF!</definedName>
    <definedName name="Juros_Obrigações_Petrogal">#REF!</definedName>
    <definedName name="Juros_Obrigações_Petrogal_94_1__emissão_ano">#REF!</definedName>
    <definedName name="Juros_Obrigações_Petrogal_94_1__emissão_ano_ant">#REF!</definedName>
    <definedName name="k" hidden="1">#REF!</definedName>
    <definedName name="karate" hidden="1">#REF!</definedName>
    <definedName name="kay">#REF!</definedName>
    <definedName name="kjhj">#REF!</definedName>
    <definedName name="kk">#REF!</definedName>
    <definedName name="KKK" localSheetId="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KKK"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klll">#REF!</definedName>
    <definedName name="ks" hidden="1">#REF!</definedName>
    <definedName name="L_Adjust">#REF!</definedName>
    <definedName name="L_AJE_Tot">#REF!</definedName>
    <definedName name="L_CY_Beg">#REF!</definedName>
    <definedName name="L_CY_End">#REF!</definedName>
    <definedName name="L_PY_End">#REF!</definedName>
    <definedName name="L_RJE_Tot">#REF!</definedName>
    <definedName name="LAST_PERIOD">#REF!</definedName>
    <definedName name="LASTCOLUMNCELL">#REF!</definedName>
    <definedName name="lçoçl">#REF!</definedName>
    <definedName name="Ligne">#REF!</definedName>
    <definedName name="limite">#REF!</definedName>
    <definedName name="Limpar_Q07">#REF!</definedName>
    <definedName name="Limpar_Q09">#REF!</definedName>
    <definedName name="Limpar_Q10">#REF!</definedName>
    <definedName name="lin">#REF!</definedName>
    <definedName name="LINECOLLATERAL">#REF!</definedName>
    <definedName name="LISTA">#REF!</definedName>
    <definedName name="Livranças">#REF!</definedName>
    <definedName name="Livranças___custos">#REF!</definedName>
    <definedName name="lixo">#REF!</definedName>
    <definedName name="ll">#REF!</definedName>
    <definedName name="lll" hidden="1">#REF!</definedName>
    <definedName name="lllll">#REF!</definedName>
    <definedName name="lllllllll">#REF!</definedName>
    <definedName name="LnAge">#REF!</definedName>
    <definedName name="LNDATA">#REF!</definedName>
    <definedName name="loanpayc">#REF!</definedName>
    <definedName name="loanpayp">#REF!</definedName>
    <definedName name="loiuoi8">#REF!</definedName>
    <definedName name="LOOK">#REF!</definedName>
    <definedName name="LUIS" hidden="1">#REF!</definedName>
    <definedName name="luttttttyuf">#REF!</definedName>
    <definedName name="lyn">#REF!</definedName>
    <definedName name="MACOUN">#REF!</definedName>
    <definedName name="Macro1">#REF!</definedName>
    <definedName name="Macro3">#REF!</definedName>
    <definedName name="Macro5">#REF!</definedName>
    <definedName name="madeira">#REF!</definedName>
    <definedName name="Madeisisa">#REF!,#REF!,#REF!,#REF!,#REF!,#REF!,#REF!,#REF!,#REF!,#REF!</definedName>
    <definedName name="MAE">#REF!</definedName>
    <definedName name="MAI">#REF!</definedName>
    <definedName name="MAIS_VALIA">#REF!</definedName>
    <definedName name="Manutencao">#REF!</definedName>
    <definedName name="Mapa">#REF!</definedName>
    <definedName name="MAPA_DE__IVA">#REF!</definedName>
    <definedName name="MAPA_RESUMO">#REF!</definedName>
    <definedName name="Mapa2">#REF!</definedName>
    <definedName name="MAR">#REF!</definedName>
    <definedName name="Mar2007_Ref">#REF!</definedName>
    <definedName name="MATRICULA">#REF!</definedName>
    <definedName name="MATRICULAb1">#REF!</definedName>
    <definedName name="MATRICULAS">#REF!</definedName>
    <definedName name="MaxOblastTabulky" localSheetId="19">#REF!</definedName>
    <definedName name="MaxOblastTabulky" localSheetId="20">#REF!</definedName>
    <definedName name="MaxOblastTabulky">#REF!</definedName>
    <definedName name="MaxOblastTabulky_11" localSheetId="19">#REF!</definedName>
    <definedName name="MaxOblastTabulky_11" localSheetId="20">#REF!</definedName>
    <definedName name="MaxOblastTabulky_11">#REF!</definedName>
    <definedName name="MaxOblastTabulky_2" localSheetId="19">#REF!</definedName>
    <definedName name="MaxOblastTabulky_2" localSheetId="20">#REF!</definedName>
    <definedName name="MaxOblastTabulky_2">#REF!</definedName>
    <definedName name="MaxOblastTabulky_28" localSheetId="19">#REF!</definedName>
    <definedName name="MaxOblastTabulky_28" localSheetId="20">#REF!</definedName>
    <definedName name="MaxOblastTabulky_28">#REF!</definedName>
    <definedName name="MC" localSheetId="19">#REF!</definedName>
    <definedName name="MC" localSheetId="20">#REF!</definedName>
    <definedName name="MC">#REF!</definedName>
    <definedName name="Meda">#REF!</definedName>
    <definedName name="Meios_de_pagamento_cheques_pre_datados_de_clientes_Passivo">#REF!</definedName>
    <definedName name="Members">#REF!</definedName>
    <definedName name="MemberStatereporting">#REF!</definedName>
    <definedName name="MENSAL">#REF!</definedName>
    <definedName name="Mes">#REF!</definedName>
    <definedName name="Mês">#REF!</definedName>
    <definedName name="MES_10A">#REF!</definedName>
    <definedName name="MES_11A">#REF!</definedName>
    <definedName name="MES_12A">#REF!</definedName>
    <definedName name="MES_2A">#REF!</definedName>
    <definedName name="MES_3A">#REF!</definedName>
    <definedName name="MES_4A">#REF!</definedName>
    <definedName name="MES_5A">#REF!</definedName>
    <definedName name="MES_6A">#REF!</definedName>
    <definedName name="MES_7A">#REF!</definedName>
    <definedName name="MES_8A">#REF!</definedName>
    <definedName name="MES_9A">#REF!</definedName>
    <definedName name="MES_AC">#REF!</definedName>
    <definedName name="MES1A">#REF!</definedName>
    <definedName name="MESACTAFO">#REF!</definedName>
    <definedName name="MESACTALM">#REF!</definedName>
    <definedName name="MESACTASE">#REF!</definedName>
    <definedName name="MESACTBCO">#REF!</definedName>
    <definedName name="MESACTCAS">#REF!</definedName>
    <definedName name="MESACTFOC">#REF!</definedName>
    <definedName name="MESACTGES">#REF!</definedName>
    <definedName name="MESACTGPO">#REF!</definedName>
    <definedName name="MESACTHHO">#REF!</definedName>
    <definedName name="MESACTIAS">#REF!</definedName>
    <definedName name="MESACTIBA">#REF!</definedName>
    <definedName name="MESACTIIN">#REF!</definedName>
    <definedName name="MESACTIOC">#REF!</definedName>
    <definedName name="MESACTISA">#REF!</definedName>
    <definedName name="MESACTPDB">#REF!</definedName>
    <definedName name="MESACTPYO">#REF!</definedName>
    <definedName name="MESACTSMA">#REF!</definedName>
    <definedName name="MESACTTOT">#REF!</definedName>
    <definedName name="MESACTUNI">#REF!</definedName>
    <definedName name="MESANTAFO">#REF!</definedName>
    <definedName name="MESANTALM">#REF!</definedName>
    <definedName name="MESANTASE">#REF!</definedName>
    <definedName name="MESANTBCO">#REF!</definedName>
    <definedName name="MESANTCAS">#REF!</definedName>
    <definedName name="MESANTFOC">#REF!</definedName>
    <definedName name="MESANTGES">#REF!</definedName>
    <definedName name="MESANTGPO">#REF!</definedName>
    <definedName name="MESANTHHO">#REF!</definedName>
    <definedName name="MESANTIAS">#REF!</definedName>
    <definedName name="MESANTIBA">#REF!</definedName>
    <definedName name="MESANTIIN">#REF!</definedName>
    <definedName name="MESANTIOC">#REF!</definedName>
    <definedName name="MESANTISA">#REF!</definedName>
    <definedName name="MESANTPDB">#REF!</definedName>
    <definedName name="MESANTPYO">#REF!</definedName>
    <definedName name="MESANTSMA">#REF!</definedName>
    <definedName name="MESANTTOT">#REF!</definedName>
    <definedName name="MESANTUNI">#REF!</definedName>
    <definedName name="MESES">#REF!</definedName>
    <definedName name="MESES11">#REF!</definedName>
    <definedName name="MESES12">#REF!</definedName>
    <definedName name="MESES13">#REF!</definedName>
    <definedName name="MESES16">#REF!</definedName>
    <definedName name="MESES17">#REF!</definedName>
    <definedName name="MESES18">#REF!</definedName>
    <definedName name="MESES2">#REF!</definedName>
    <definedName name="MESES3">#REF!</definedName>
    <definedName name="mh">#REF!</definedName>
    <definedName name="mi">#REF!</definedName>
    <definedName name="mika">#REF!</definedName>
    <definedName name="miriam" hidden="1">#REF!</definedName>
    <definedName name="MJPESTANA">#REF!</definedName>
    <definedName name="ML">#REF!</definedName>
    <definedName name="mmmm" hidden="1">#REF!</definedName>
    <definedName name="mmmmm">#REF!</definedName>
    <definedName name="mmmmmmm">#REF!</definedName>
    <definedName name="mmmmmmmm">#REF!</definedName>
    <definedName name="mmmmmmmmmm4">#REF!</definedName>
    <definedName name="mn">#REF!</definedName>
    <definedName name="MOAF">#REF!</definedName>
    <definedName name="Module1.inicia_pp3">#REF!</definedName>
    <definedName name="Moeda">#REF!</definedName>
    <definedName name="MOEND_novo">#REF!</definedName>
    <definedName name="Moneda">#REF!</definedName>
    <definedName name="Monetary_Precision">#REF!</definedName>
    <definedName name="monnaie">#REF!</definedName>
    <definedName name="MONTANTE">#REF!</definedName>
    <definedName name="MOP">#REF!</definedName>
    <definedName name="Mora_e_Compensatórios">#REF!</definedName>
    <definedName name="Mora_e_Compensatórios___custos">#REF!</definedName>
    <definedName name="MOV_FORA">#REF!</definedName>
    <definedName name="Movgeral">#REF!</definedName>
    <definedName name="Movpart">#REF!</definedName>
    <definedName name="Multas_fiscais___custos">#REF!</definedName>
    <definedName name="Multas_nao_fiscais___custos">#REF!</definedName>
    <definedName name="n">#REF!</definedName>
    <definedName name="Ñ" localSheetId="0" hidden="1">{"vista1",#N/A,FALSE,"SCH";"vista2",#N/A,FALSE,"SCH"}</definedName>
    <definedName name="Ñ" hidden="1">{"vista1",#N/A,FALSE,"SCH";"vista2",#N/A,FALSE,"SCH"}</definedName>
    <definedName name="NAME">#REF!</definedName>
    <definedName name="NAO">#REF!</definedName>
    <definedName name="NASC">#REF!</definedName>
    <definedName name="NatDados">#REF!</definedName>
    <definedName name="nbv" hidden="1">#REF!</definedName>
    <definedName name="nc_act_frozen">#REF!</definedName>
    <definedName name="nc_dthsub_frozen">#REF!</definedName>
    <definedName name="nc_lsa_frozen">#REF!</definedName>
    <definedName name="nc_sams_frozen">#REF!</definedName>
    <definedName name="NCA">#REF!</definedName>
    <definedName name="NEG">#REF!</definedName>
    <definedName name="NG2EX">#REF!</definedName>
    <definedName name="NGCA">#REF!</definedName>
    <definedName name="NH3H4">#REF!</definedName>
    <definedName name="NLG">#REF!</definedName>
    <definedName name="nmm">#REF!</definedName>
    <definedName name="nmmmmmmmmmmmmmmmmmmmmmmmmmmmmmmm" hidden="1">#REF!</definedName>
    <definedName name="nmnb" hidden="1">#REF!</definedName>
    <definedName name="nnnnn">#REF!</definedName>
    <definedName name="no">#REF!</definedName>
    <definedName name="NOMBRES">#REF!</definedName>
    <definedName name="NOME_PAIS">#REF!</definedName>
    <definedName name="NomeCarga">#REF!</definedName>
    <definedName name="Nota13_2007" localSheetId="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Nota13_200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NOV">#REF!</definedName>
    <definedName name="novembro">#REF!</definedName>
    <definedName name="novo">#REF!</definedName>
    <definedName name="Novo_mapa">#REF!</definedName>
    <definedName name="Novo_mapa_0">#REF!</definedName>
    <definedName name="Novo_mapa_2">#REF!</definedName>
    <definedName name="nuevo" localSheetId="0" hidden="1">{"vista1",#N/A,FALSE,"SCH";"vista2",#N/A,FALSE,"SCH"}</definedName>
    <definedName name="nuevo" hidden="1">{"vista1",#N/A,FALSE,"SCH";"vista2",#N/A,FALSE,"SCH"}</definedName>
    <definedName name="NUM_DOCS">#REF!</definedName>
    <definedName name="NUMERO">#REF!</definedName>
    <definedName name="NvsASD">"V2003-03-31"</definedName>
    <definedName name="NvsAutoDrillOk">"VN"</definedName>
    <definedName name="NvsElapsedTime">0.000601851847022772</definedName>
    <definedName name="NvsEndTime">37722.0790162037</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PanelBusUnit">"V"</definedName>
    <definedName name="NvsPanelEffdt">"V2001-09-19"</definedName>
    <definedName name="NvsPanelSetid">"VSET01"</definedName>
    <definedName name="NvsReqBU">"VPRT01"</definedName>
    <definedName name="NvsReqBUOnly">"VY"</definedName>
    <definedName name="NvsTransLed">"VN"</definedName>
    <definedName name="NvsTreeASD">"V2003-03-31"</definedName>
    <definedName name="NvsValTbl.ACCOUNT">"GL_ACCOUNT_TBL"</definedName>
    <definedName name="NvsValTbl.ALTACCT">"ALTACCT_TBL"</definedName>
    <definedName name="NvsValTbl.DEPTID">"DEPT_TBL"</definedName>
    <definedName name="o" hidden="1">#REF!</definedName>
    <definedName name="o87yuy">#REF!</definedName>
    <definedName name="OblastDat2" localSheetId="19">#REF!</definedName>
    <definedName name="OblastDat2" localSheetId="20">#REF!</definedName>
    <definedName name="OblastDat2">#REF!</definedName>
    <definedName name="OblastDat2_11" localSheetId="19">#REF!</definedName>
    <definedName name="OblastDat2_11" localSheetId="20">#REF!</definedName>
    <definedName name="OblastDat2_11">#REF!</definedName>
    <definedName name="OblastDat2_2" localSheetId="19">#REF!</definedName>
    <definedName name="OblastDat2_2" localSheetId="20">#REF!</definedName>
    <definedName name="OblastDat2_2">#REF!</definedName>
    <definedName name="OblastDat2_28" localSheetId="19">#REF!</definedName>
    <definedName name="OblastDat2_28" localSheetId="20">#REF!</definedName>
    <definedName name="OblastDat2_28">#REF!</definedName>
    <definedName name="OblastNadpisuRadku" localSheetId="19">#REF!</definedName>
    <definedName name="OblastNadpisuRadku" localSheetId="20">#REF!</definedName>
    <definedName name="OblastNadpisuRadku">#REF!</definedName>
    <definedName name="OblastNadpisuRadku_11" localSheetId="19">#REF!</definedName>
    <definedName name="OblastNadpisuRadku_11" localSheetId="20">#REF!</definedName>
    <definedName name="OblastNadpisuRadku_11">#REF!</definedName>
    <definedName name="OblastNadpisuRadku_2" localSheetId="19">#REF!</definedName>
    <definedName name="OblastNadpisuRadku_2" localSheetId="20">#REF!</definedName>
    <definedName name="OblastNadpisuRadku_2">#REF!</definedName>
    <definedName name="OblastNadpisuRadku_28" localSheetId="19">#REF!</definedName>
    <definedName name="OblastNadpisuRadku_28" localSheetId="20">#REF!</definedName>
    <definedName name="OblastNadpisuRadku_28">#REF!</definedName>
    <definedName name="OblastNadpisuSloupcu" localSheetId="19">#REF!</definedName>
    <definedName name="OblastNadpisuSloupcu" localSheetId="20">#REF!</definedName>
    <definedName name="OblastNadpisuSloupcu">#REF!</definedName>
    <definedName name="OblastNadpisuSloupcu_11" localSheetId="19">#REF!</definedName>
    <definedName name="OblastNadpisuSloupcu_11" localSheetId="20">#REF!</definedName>
    <definedName name="OblastNadpisuSloupcu_11">#REF!</definedName>
    <definedName name="OblastNadpisuSloupcu_2" localSheetId="19">#REF!</definedName>
    <definedName name="OblastNadpisuSloupcu_2" localSheetId="20">#REF!</definedName>
    <definedName name="OblastNadpisuSloupcu_2">#REF!</definedName>
    <definedName name="OblastNadpisuSloupcu_28" localSheetId="19">#REF!</definedName>
    <definedName name="OblastNadpisuSloupcu_28" localSheetId="20">#REF!</definedName>
    <definedName name="OblastNadpisuSloupcu_28">#REF!</definedName>
    <definedName name="Obrigações_Petrogal_94_1__emissão_ano">#REF!</definedName>
    <definedName name="Obrigações_Petrogal_94_1__emissão_ano_ant">#REF!</definedName>
    <definedName name="OCONS">#REF!</definedName>
    <definedName name="odio">#REF!</definedName>
    <definedName name="oi" hidden="1">#REF!</definedName>
    <definedName name="OINV">#REF!</definedName>
    <definedName name="oioi">#REF!</definedName>
    <definedName name="OIT">#REF!</definedName>
    <definedName name="oitpiut">#REF!</definedName>
    <definedName name="ok">#REF!</definedName>
    <definedName name="ooii">#REF!</definedName>
    <definedName name="ooo" hidden="1">2</definedName>
    <definedName name="oooo">#REF!</definedName>
    <definedName name="ooooooooooooooooooo">#REF!</definedName>
    <definedName name="OP.FIN">#REF!</definedName>
    <definedName name="opfut_banxico">#REF!</definedName>
    <definedName name="opfut_sensibilidad">#REF!</definedName>
    <definedName name="opfut_valuación">#REF!</definedName>
    <definedName name="OpFuturosBCPAbrOperationRange">#REF!</definedName>
    <definedName name="OpFuturosBCPAgoOperationRange">#REF!</definedName>
    <definedName name="OpFuturosBCPDezOperationRange">#REF!</definedName>
    <definedName name="OpFuturosBCPJulOperationRange">#REF!</definedName>
    <definedName name="OpFuturosBCPJunOperationRange">#REF!</definedName>
    <definedName name="OpFuturosBCPMaiOperationRange">#REF!</definedName>
    <definedName name="OpFuturosBCPMarOperationRange">#REF!</definedName>
    <definedName name="OpFuturosBCPNovOperationRange">#REF!</definedName>
    <definedName name="OpFuturosBCPOutOperationRange">#REF!</definedName>
    <definedName name="OpFuturosBCPSetOperationRange">#REF!</definedName>
    <definedName name="OpFuturosCimporAbrOperationRange">#REF!</definedName>
    <definedName name="OpFuturosCimporAgoOperationRange">#REF!</definedName>
    <definedName name="OpFuturosCimporDezOperationRange">#REF!</definedName>
    <definedName name="OpFuturosCimporJulOperationRange">#REF!</definedName>
    <definedName name="OpFuturosCimporJunOperationRange">#REF!</definedName>
    <definedName name="OpFuturosCimporMaiOperationRange">#REF!</definedName>
    <definedName name="OpFuturosCimporMarOperationRange">#REF!</definedName>
    <definedName name="OpFuturosCimporNovOperationRange">#REF!</definedName>
    <definedName name="OpFuturosCimporOutOperationRange">#REF!</definedName>
    <definedName name="OpFuturosCimporSetOperationRange">#REF!</definedName>
    <definedName name="OpFuturosDate">#REF!</definedName>
    <definedName name="OpFuturosEDPAbrOperationRange">#REF!</definedName>
    <definedName name="OpFuturosEDPAgoOperationRange">#REF!</definedName>
    <definedName name="OpFuturosEDPDezOperationRange">#REF!</definedName>
    <definedName name="OpFuturosEDPJulOperationRange">#REF!</definedName>
    <definedName name="OpFuturosEDPJunOperationRange">#REF!</definedName>
    <definedName name="OpFuturosEDPMaiOperationRange">#REF!</definedName>
    <definedName name="OpFuturosEDPMarOperationRange">#REF!</definedName>
    <definedName name="OpFuturosEDPNovOperationRange">#REF!</definedName>
    <definedName name="OpFuturosEDPOutOperationRange">#REF!</definedName>
    <definedName name="OpFuturosEDPSetOperationRange">#REF!</definedName>
    <definedName name="OpFuturosEuroxxDezOperationRange">#REF!</definedName>
    <definedName name="OpFuturosEuroxxJunOperationRange">#REF!</definedName>
    <definedName name="OpFuturosEuroxxMarOperationRange">#REF!</definedName>
    <definedName name="OpFuturosEuroxxSetOperationRange">#REF!</definedName>
    <definedName name="OpFuturosFirstBCPFutOperationRange">#REF!</definedName>
    <definedName name="OpFuturosFirstCimporFutOperationRange">#REF!</definedName>
    <definedName name="OpFuturosFirstEuroxxFut_ClosePrice">#REF!</definedName>
    <definedName name="OpFuturosFirstEuroxxFut_FinalQty">#REF!</definedName>
    <definedName name="OpFuturosFirstEuroxxFut_InitialPrice">#REF!</definedName>
    <definedName name="OpFuturosFirstEuroxxFut_InitialQty">#REF!</definedName>
    <definedName name="OpFuturosFirstEuroxxOperationRange">#REF!</definedName>
    <definedName name="OpFuturosFirstPortEDPOperationRange">#REF!</definedName>
    <definedName name="OpFuturosFirstPSI20OperationRange">#REF!</definedName>
    <definedName name="OpFuturosFirstPTFutOperationRange">#REF!</definedName>
    <definedName name="OpFuturosFirstPTMNFutOperationRange">#REF!</definedName>
    <definedName name="OpFuturosFirstSonaeFutOperationRange">#REF!</definedName>
    <definedName name="OpFuturosFirstTelecelFutOperationRange">#REF!</definedName>
    <definedName name="OpFuturosPSI20AbrOperationRange">#REF!</definedName>
    <definedName name="OpFuturosPSI20AgoOperationRange">#REF!</definedName>
    <definedName name="OpFuturosPSI20DezOperationRange">#REF!</definedName>
    <definedName name="OpFuturosPSI20JulOperationRange">#REF!</definedName>
    <definedName name="OpFuturosPSI20JunOperationRange">#REF!</definedName>
    <definedName name="OpFuturosPSI20MaiOperationRange">#REF!</definedName>
    <definedName name="OpFuturosPSI20MarOperationRange">#REF!</definedName>
    <definedName name="OpFuturosPSI20NovOperationRange">#REF!</definedName>
    <definedName name="OpFuturosPSI20OutOperationRange">#REF!</definedName>
    <definedName name="OpFuturosPSI20SetOperationRange">#REF!</definedName>
    <definedName name="OpFuturosPTAbrOperationRange">#REF!</definedName>
    <definedName name="OpFuturosPTAgoOperationRange">#REF!</definedName>
    <definedName name="OpFuturosPTDezOperationRange">#REF!</definedName>
    <definedName name="OpFuturosPTJulOperationRange">#REF!</definedName>
    <definedName name="OpFuturosPTJunOperationRange">#REF!</definedName>
    <definedName name="OpFuturosPTMaiOperationRange">#REF!</definedName>
    <definedName name="OpFuturosPTMarOperationRange">#REF!</definedName>
    <definedName name="OpFuturosPTMNAbrOperationRange">#REF!</definedName>
    <definedName name="OpFuturosPTMNAgoOperationRange">#REF!</definedName>
    <definedName name="OpFuturosPTMNDezOperationRange">#REF!</definedName>
    <definedName name="OpFuturosPTMNJulOperationRange">#REF!</definedName>
    <definedName name="OpFuturosPTMNJunOperationRange">#REF!</definedName>
    <definedName name="OpFuturosPTMNMaiOperationRange">#REF!</definedName>
    <definedName name="OpFuturosPTMNMarOperationRange">#REF!</definedName>
    <definedName name="OpFuturosPTMNNovOperationRange">#REF!</definedName>
    <definedName name="OpFuturosPTMNOutOperationRange">#REF!</definedName>
    <definedName name="OpFuturosPTMNSetOperationRange">#REF!</definedName>
    <definedName name="OpFuturosPTNovOperationRange">#REF!</definedName>
    <definedName name="OpFuturosPTOutOperationRange">#REF!</definedName>
    <definedName name="OpFuturosPTSetOperationRange">#REF!</definedName>
    <definedName name="OpFuturosSecondBCPFutOperationRange">#REF!</definedName>
    <definedName name="OpFuturosSecondCimporFutOperationRange">#REF!</definedName>
    <definedName name="OpFuturosSecondEuroxxFut_ClosePrice">#REF!</definedName>
    <definedName name="OpFuturosSecondEuroxxFut_FinalQty">#REF!</definedName>
    <definedName name="OpFuturosSecondEuroxxFut_InitialPrice">#REF!</definedName>
    <definedName name="OpFuturosSecondEuroxxFut_InitialQty">#REF!</definedName>
    <definedName name="OpFuturosSecondEuroxxOperationRange">#REF!</definedName>
    <definedName name="OpFuturosSecondPortEDPOperationRange">#REF!</definedName>
    <definedName name="OpFuturosSecondPSI20OperationRange">#REF!</definedName>
    <definedName name="OpFuturosSecondPTFutOperationRange">#REF!</definedName>
    <definedName name="OpFuturosSecondPTMNFutOperationRange">#REF!</definedName>
    <definedName name="OpFuturosSecondSonaeFutOperationRange">#REF!</definedName>
    <definedName name="OpFuturosSecondTelecelFutOperationRange">#REF!</definedName>
    <definedName name="OpFuturosSonaeAbrOperationRange">#REF!</definedName>
    <definedName name="OpFuturosSonaeAgoOperationRange">#REF!</definedName>
    <definedName name="OpFuturosSonaeDezOperationRange">#REF!</definedName>
    <definedName name="OpFuturosSonaeJulOperationRange">#REF!</definedName>
    <definedName name="OpFuturosSonaeJunOperationRange">#REF!</definedName>
    <definedName name="OpFuturosSonaeMaiOperationRange">#REF!</definedName>
    <definedName name="OpFuturosSonaeMarOperationRange">#REF!</definedName>
    <definedName name="OpFuturosSonaeNovOperationRange">#REF!</definedName>
    <definedName name="OpFuturosSonaeOutOperationRange">#REF!</definedName>
    <definedName name="OpFuturosSonaeSetOperationRange">#REF!</definedName>
    <definedName name="OpFuturosTleAbrOperationRange">#REF!</definedName>
    <definedName name="OpFuturosTleAgoOperationRange">#REF!</definedName>
    <definedName name="OpFuturosTleDezOperationRange">#REF!</definedName>
    <definedName name="OpFuturosTleJulOperationRange">#REF!</definedName>
    <definedName name="OpFuturosTleJunOperationRange">#REF!</definedName>
    <definedName name="OpFuturosTleMaiOperationRange">#REF!</definedName>
    <definedName name="OpFuturosTleMarOperationRange">#REF!</definedName>
    <definedName name="OpFuturosTleNovOperationRange">#REF!</definedName>
    <definedName name="OpFuturosTleOutOperationRange">#REF!</definedName>
    <definedName name="OpFuturosTleSetOperationRange">#REF!</definedName>
    <definedName name="OpFuturosTotalEuroxxFut_linkCellDate">#REF!</definedName>
    <definedName name="OpFuturosTotalEuroxxFut_MarketValue">#REF!</definedName>
    <definedName name="OpFuturosTotalEuroxxFut_MTM">#REF!</definedName>
    <definedName name="OpFuturosTotalEuroxxFut_TransactionCost">#REF!</definedName>
    <definedName name="opop">#REF!</definedName>
    <definedName name="OpRisk">#REF!</definedName>
    <definedName name="ORÇIMPOSTOS">#REF!</definedName>
    <definedName name="OTC_VAL">#REF!</definedName>
    <definedName name="otceur_p">#REF!</definedName>
    <definedName name="ouoiu">#REF!</definedName>
    <definedName name="OUT">#REF!</definedName>
    <definedName name="OUT_APLI_FINAN_DESINV.">#REF!</definedName>
    <definedName name="OUT_APLI_FINAN_DIVIDENDOS">#REF!</definedName>
    <definedName name="OUT_APLI_FINAN_INVEST">#REF!</definedName>
    <definedName name="OUT_APLI_FINAN_OUTROS">#REF!</definedName>
    <definedName name="OUT_APLI_FINAN_REGUL">#REF!</definedName>
    <definedName name="OUT_APLI_FINAN_RESULT">#REF!</definedName>
    <definedName name="OUT_APLI_FINAN_TRANSF">#REF!</definedName>
    <definedName name="out_dev_cp">#REF!</definedName>
    <definedName name="out_dev_mlp">#REF!</definedName>
    <definedName name="Out_Proveitos_Operacionais_ano">#REF!</definedName>
    <definedName name="Outras_penalidades___custos">#REF!</definedName>
    <definedName name="Outros">#REF!</definedName>
    <definedName name="Outros___custos">#REF!</definedName>
    <definedName name="Outros___proveitos">#REF!</definedName>
    <definedName name="Outros_ano">#REF!</definedName>
    <definedName name="Outros_ano_ant">#REF!</definedName>
    <definedName name="Outros_Credores">#REF!</definedName>
    <definedName name="Outros_custos_e_perdas_extraordinarias___custos">#REF!</definedName>
    <definedName name="Outros_custos_operacionais___custos">#REF!</definedName>
    <definedName name="Outros_custos_operacionais___proveitos">#REF!</definedName>
    <definedName name="Outros_custos_operacionais_ano">#REF!</definedName>
    <definedName name="Outros_custos_operacionais_ano_ant">#REF!</definedName>
    <definedName name="Outros_custos_operacionais_ano_antacre_cust">#REF!</definedName>
    <definedName name="Outros_custos_operacionais_anoacre_cust">#REF!</definedName>
    <definedName name="Outros_devedores_outros_credores_Devcre">#REF!</definedName>
    <definedName name="Outros_Juros">#REF!</definedName>
    <definedName name="Outros_Juros___custos">#REF!</definedName>
    <definedName name="Outros_proveitos___proveitos">#REF!</definedName>
    <definedName name="Outros_proveitos_e_ganhos_extraordinarios___proveitos">#REF!</definedName>
    <definedName name="Outros_proveitos_operacionais___custos">#REF!</definedName>
    <definedName name="Outros_proveitos_operacionais___proveitos">#REF!</definedName>
    <definedName name="Outros_proveitos_operacionais_ano_antacre_cust">#REF!</definedName>
    <definedName name="Outros_proveitos_operacionais_anoacre_cust">#REF!</definedName>
    <definedName name="Outros_Riscos_e_Encargos_EXERCICIO">#REF!</definedName>
    <definedName name="OV">#REF!</definedName>
    <definedName name="p" hidden="1">2</definedName>
    <definedName name="P_CÁLCULO">#REF!</definedName>
    <definedName name="PAGINA1">#REF!</definedName>
    <definedName name="PAI">#REF!</definedName>
    <definedName name="par_cog">#REF!</definedName>
    <definedName name="par_cog1">#REF!</definedName>
    <definedName name="Paragem_manut._Ref._de_Sines_1993_ano">#REF!</definedName>
    <definedName name="Paragem_manut._Ref._de_Sines_1993_ano_ant">#REF!</definedName>
    <definedName name="Parametros">#REF!</definedName>
    <definedName name="Parque_Expo_98_Passivo">#REF!</definedName>
    <definedName name="PART_CAP_EMP_GRUP_DESINV.">#REF!</definedName>
    <definedName name="PART_CAP_EMP_GRUP_INVEST">#REF!</definedName>
    <definedName name="PART_CAP_EMP_GRUP_REGUL">#REF!</definedName>
    <definedName name="PART_CAP_EMP_GRUP_RESULT">#REF!</definedName>
    <definedName name="PART_CAP_EMP_GRUP_TRANSF">#REF!</definedName>
    <definedName name="PART_CAP_EMP_GRUPO_DESINV.">#REF!</definedName>
    <definedName name="PART_CAP_OUT_EMP_DESINV.">#REF!</definedName>
    <definedName name="PART_CAP_OUT_EMP_INVEST">#REF!</definedName>
    <definedName name="PART_CAP_OUT_EMP_REGUL">#REF!</definedName>
    <definedName name="PART_CAP_OUT_EMP_RESULT">#REF!</definedName>
    <definedName name="PART_CAP_OUT_EMP_TRANSF">#REF!</definedName>
    <definedName name="PART_EMP_GRUP_DIVIDENDOS">#REF!</definedName>
    <definedName name="PART_EMP_GRUP_OUTROS">#REF!</definedName>
    <definedName name="PART_OUT_EMP_DIVIDENDOS">#REF!</definedName>
    <definedName name="PART_OUT_EMP_OUTROS">#REF!</definedName>
    <definedName name="PARTE_CAP_EMP_GRUPO_INVEST">#REF!</definedName>
    <definedName name="PARTES_CAP_EMP_GRUP_TRANSF">#REF!</definedName>
    <definedName name="PARTES_EMP_GRUP_DIVIDENDOS">#REF!</definedName>
    <definedName name="PARTNERS_INITIALS">#REF!</definedName>
    <definedName name="PASSAGEM">#REF!</definedName>
    <definedName name="Passivo">#REF!</definedName>
    <definedName name="passivo2000">#REF!</definedName>
    <definedName name="Payment__date">#REF!</definedName>
    <definedName name="Payment_date">#REF!</definedName>
    <definedName name="Payment_date_">#REF!</definedName>
    <definedName name="pbo_act_frozen">#REF!</definedName>
    <definedName name="pbo_dthsub_frozen">#REF!</definedName>
    <definedName name="pbo_lsa_frozen">#REF!</definedName>
    <definedName name="pbo_sams_frozen">#REF!</definedName>
    <definedName name="pçlokj" hidden="1">#REF!</definedName>
    <definedName name="PCT">#REF!</definedName>
    <definedName name="PE">#REF!</definedName>
    <definedName name="PE_PE">#REF!</definedName>
    <definedName name="PEN">#REF!</definedName>
    <definedName name="Pensões_EXERCICIO">#REF!</definedName>
    <definedName name="PEP">#REF!</definedName>
    <definedName name="PEPE">#REF!</definedName>
    <definedName name="PEPE_">#REF!</definedName>
    <definedName name="PEPE__">#REF!</definedName>
    <definedName name="PEPE___">#REF!</definedName>
    <definedName name="PEPEE">#REF!</definedName>
    <definedName name="PEPEEE">#REF!</definedName>
    <definedName name="PEPEEEEE">#REF!</definedName>
    <definedName name="PEPEP">#REF!</definedName>
    <definedName name="PEPEPE">#REF!</definedName>
    <definedName name="Perdas_em_Emp._do_Grupo_e_Associadas">#REF!</definedName>
    <definedName name="Perdas_em_Emp._do_Grupo_e_Associadas___custos">#REF!</definedName>
    <definedName name="Perdas_em_existencias___custos">#REF!</definedName>
    <definedName name="Perdas_em_imobilizacoes___custos">#REF!</definedName>
    <definedName name="Period">#REF!</definedName>
    <definedName name="Periodização_de_proveitos__transferência_da_26893200_para_a_271XXXXX">#REF!</definedName>
    <definedName name="Periodizações_Custos_Pessoal">#REF!</definedName>
    <definedName name="Periodos">#REF!</definedName>
    <definedName name="PERIODS">#REF!</definedName>
    <definedName name="Pessoal">#REF!</definedName>
    <definedName name="Pessoal_Passivo">#REF!</definedName>
    <definedName name="PEXTRA">#REF!</definedName>
    <definedName name="PFIN">#REF!</definedName>
    <definedName name="PI">#REF!</definedName>
    <definedName name="PINV">#REF!</definedName>
    <definedName name="PIP">#REF!</definedName>
    <definedName name="PivotCell">#REF!</definedName>
    <definedName name="PL" localSheetId="19">#REF!</definedName>
    <definedName name="PL" localSheetId="20">#REF!</definedName>
    <definedName name="PL">#REF!</definedName>
    <definedName name="PL_">#REF!</definedName>
    <definedName name="PL_01">#REF!</definedName>
    <definedName name="PL_02">#REF!</definedName>
    <definedName name="PL_03">#REF!</definedName>
    <definedName name="PL_04">#REF!</definedName>
    <definedName name="PL_05">#REF!</definedName>
    <definedName name="PL_06">#REF!</definedName>
    <definedName name="PL_07">#REF!</definedName>
    <definedName name="PL_08">#REF!</definedName>
    <definedName name="PL_09">#REF!</definedName>
    <definedName name="PL_1">#REF!</definedName>
    <definedName name="PL_10">#REF!</definedName>
    <definedName name="PL_11">#REF!</definedName>
    <definedName name="PL_12">#REF!</definedName>
    <definedName name="PL_13">#REF!</definedName>
    <definedName name="PL_14">#REF!</definedName>
    <definedName name="PL_15">#REF!</definedName>
    <definedName name="PL_16">#REF!</definedName>
    <definedName name="PL_17">#REF!</definedName>
    <definedName name="PL_18">#REF!</definedName>
    <definedName name="PL_2">#REF!</definedName>
    <definedName name="PL_3">#REF!</definedName>
    <definedName name="PL_4">#REF!</definedName>
    <definedName name="PL_5">#REF!</definedName>
    <definedName name="PL_6">#REF!</definedName>
    <definedName name="PL_7">#REF!</definedName>
    <definedName name="PL_8">#REF!</definedName>
    <definedName name="pl_consol">#REF!</definedName>
    <definedName name="Plano">#REF!</definedName>
    <definedName name="plano2">#REF!</definedName>
    <definedName name="PLEASE__DON_T_ERASER">#REF!</definedName>
    <definedName name="PLT_1">#REF!</definedName>
    <definedName name="PLT_2">#REF!</definedName>
    <definedName name="PLT_3">#REF!</definedName>
    <definedName name="PLT_4">#REF!</definedName>
    <definedName name="PLT_5">#REF!</definedName>
    <definedName name="PLT_6">#REF!</definedName>
    <definedName name="PLT_7">#REF!</definedName>
    <definedName name="PLT_8">#REF!</definedName>
    <definedName name="POC_FDP">#REF!</definedName>
    <definedName name="POC64a">SUMIF(#REF!,641,#REF!)+SUMIF(#REF!,642,#REF!)</definedName>
    <definedName name="POC64b">VLOOKUP(ABS(64),#REF!,5,0)-#REF!</definedName>
    <definedName name="POC68a">SUMIF(#REF!,681,#REF!)+SUMIF(#REF!,682,#REF!)</definedName>
    <definedName name="POC68b">VLOOKUP(ABS(68),#REF!,5,0)-#REF!</definedName>
    <definedName name="popo">#REF!</definedName>
    <definedName name="porra" hidden="1">#REF!</definedName>
    <definedName name="PORTUGAL">#REF!</definedName>
    <definedName name="POS_CAMBIARIA">#REF!</definedName>
    <definedName name="Potencial_clientes">#REF!</definedName>
    <definedName name="Potencial_clientes___custos">#REF!</definedName>
    <definedName name="Potencial_clientes___proveitos">#REF!</definedName>
    <definedName name="Potencial_disponibilidades">#REF!</definedName>
    <definedName name="Potencial_disponibilidades___custos">#REF!</definedName>
    <definedName name="Potencial_disponibilidades___proveitos">#REF!</definedName>
    <definedName name="Potencial_empréstimos_obtidos">#REF!</definedName>
    <definedName name="Potencial_empréstimos_obtidos___custos">#REF!</definedName>
    <definedName name="Potencial_empréstimos_obtidos___proveitos">#REF!</definedName>
    <definedName name="Potencial_fornec._de_imobilizado___proveitos">#REF!</definedName>
    <definedName name="Potencial_fornecedores">#REF!</definedName>
    <definedName name="Potencial_fornecedores___custos">#REF!</definedName>
    <definedName name="Potencial_fornecedores___proveitos">#REF!</definedName>
    <definedName name="Potencial_fornecedores_de_imobilizado">#REF!</definedName>
    <definedName name="Potencial_fornecedores_de_imobilizado___custos">#REF!</definedName>
    <definedName name="Potencial_outros_débitos_créditos">#REF!</definedName>
    <definedName name="Potencial_outros_débitos_créditos___custos">#REF!</definedName>
    <definedName name="Potencial_outros_débitos_créditos___proveitos">#REF!</definedName>
    <definedName name="pp" localSheetId="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p">#REF!</definedName>
    <definedName name="pppp">#REF!</definedName>
    <definedName name="ppppppppppppp5">#REF!</definedName>
    <definedName name="PR">#REF!</definedName>
    <definedName name="Prej._fiscais_utiliz._em_excesso_corrig._pela_AF">#REF!</definedName>
    <definedName name="Prémios">#REF!</definedName>
    <definedName name="Prestacoes_de_servicos_de_processing_ano_antacre_cust">#REF!</definedName>
    <definedName name="Prestacoes_de_servicos_de_processing_anoacre_cust">#REF!</definedName>
    <definedName name="Prestacoes_de_servicos_diversos_ano_antacre_cust">#REF!</definedName>
    <definedName name="Prestacoes_de_servicos_diversos_anoacre_cust">#REF!</definedName>
    <definedName name="Prestacoes_servicos_Mobil___Perafita_ano_antacre_cust">#REF!</definedName>
    <definedName name="Prestacoes_servicos_Mobil___Perafita_anoacre_cust">#REF!</definedName>
    <definedName name="Prestacoes_servicos_Mobil___Perafita_anoacre_cust1">#REF!</definedName>
    <definedName name="Prima_Dolares">#REF!</definedName>
    <definedName name="Prima_Pesos">#REF!</definedName>
    <definedName name="Prima_Pesos_USD">#REF!</definedName>
    <definedName name="Print">#REF!</definedName>
    <definedName name="Print_Amortizações">#REF!</definedName>
    <definedName name="_xlnm.Print_Area" localSheetId="14">'13'!$A$1:$J$34</definedName>
    <definedName name="_xlnm.Print_Area" localSheetId="15">'14'!$A$1:$R$28</definedName>
    <definedName name="_xlnm.Print_Area" localSheetId="17">'16'!$A$1:$I$39</definedName>
    <definedName name="_xlnm.Print_Area" localSheetId="18">'17'!$A$1:$I$39</definedName>
    <definedName name="_xlnm.Print_Area" localSheetId="19">'18'!$B$1:$G$16</definedName>
    <definedName name="_xlnm.Print_Area" localSheetId="20">'19'!$B$1:$G$16</definedName>
    <definedName name="_xlnm.Print_Area" localSheetId="51">'50'!$B$1:$F$19</definedName>
    <definedName name="_xlnm.Print_Area" localSheetId="62">'61'!$A$1:$U$63</definedName>
    <definedName name="_xlnm.Print_Area" localSheetId="67">'66'!$A$1:$U$62</definedName>
    <definedName name="_xlnm.Print_Area" localSheetId="8">'7'!$A$1:$H$21</definedName>
    <definedName name="_xlnm.Print_Area" localSheetId="71">'70'!$A$1:$J$20</definedName>
    <definedName name="_xlnm.Print_Area" localSheetId="0">Capa!$A$1:$S$27</definedName>
    <definedName name="_xlnm.Print_Area">#REF!</definedName>
    <definedName name="Print_Area_MI" localSheetId="19">#REF!</definedName>
    <definedName name="Print_Area_MI" localSheetId="20">#REF!</definedName>
    <definedName name="Print_Area_MI">#REF!</definedName>
    <definedName name="Print_Area_MI_11" localSheetId="19">#REF!</definedName>
    <definedName name="Print_Area_MI_11" localSheetId="20">#REF!</definedName>
    <definedName name="Print_Area_MI_11">#REF!</definedName>
    <definedName name="Print_Area_MI_2" localSheetId="19">#REF!</definedName>
    <definedName name="Print_Area_MI_2" localSheetId="20">#REF!</definedName>
    <definedName name="Print_Area_MI_2">#REF!</definedName>
    <definedName name="Print_Area_MI_28" localSheetId="19">#REF!</definedName>
    <definedName name="Print_Area_MI_28" localSheetId="20">#REF!</definedName>
    <definedName name="Print_Area_MI_28">#REF!</definedName>
    <definedName name="Print_Balanço">#REF!</definedName>
    <definedName name="PRINT_CONDENS">#REF!</definedName>
    <definedName name="Print_Demonstração">#REF!</definedName>
    <definedName name="Print_Demonstração_Resultados">#REF!</definedName>
    <definedName name="PRINT_DETALHE">#REF!,#REF!</definedName>
    <definedName name="Print_FST">#REF!</definedName>
    <definedName name="Print_Margem_Financeira">#REF!</definedName>
    <definedName name="Print_MOAF">#REF!</definedName>
    <definedName name="Print_OCF">#REF!</definedName>
    <definedName name="Print_OPF">#REF!</definedName>
    <definedName name="Print_Outros_Proveitos">#REF!</definedName>
    <definedName name="Print_Pessoal">#REF!</definedName>
    <definedName name="Print_Sit_Líq">#REF!</definedName>
    <definedName name="_xlnm.Print_Titles">#REF!</definedName>
    <definedName name="Print_Titles_MI" localSheetId="19">#REF!</definedName>
    <definedName name="Print_Titles_MI" localSheetId="20">#REF!</definedName>
    <definedName name="Print_Titles_MI">#REF!</definedName>
    <definedName name="Print_Titles_MI_11" localSheetId="19">#REF!</definedName>
    <definedName name="Print_Titles_MI_11" localSheetId="20">#REF!</definedName>
    <definedName name="Print_Titles_MI_11">#REF!</definedName>
    <definedName name="Print_Titles_MI_2" localSheetId="19">#REF!</definedName>
    <definedName name="Print_Titles_MI_2" localSheetId="20">#REF!</definedName>
    <definedName name="Print_Titles_MI_2">#REF!</definedName>
    <definedName name="Print_Titles_MI_28" localSheetId="19">#REF!</definedName>
    <definedName name="Print_Titles_MI_28" localSheetId="20">#REF!</definedName>
    <definedName name="Print_Titles_MI_28">#REF!</definedName>
    <definedName name="Print_Titles1">#REF!</definedName>
    <definedName name="Print_Todos">#REF!,#REF!,#REF!,#REF!,#REF!,#REF!,#REF!,#REF!</definedName>
    <definedName name="Print_TodosAdministração">#REF!,#REF!,#REF!,#REF!,#REF!,#REF!</definedName>
    <definedName name="print_var_Sit_Liquida">#REF!</definedName>
    <definedName name="PRINTTOTAL">#REF!</definedName>
    <definedName name="Prior">#REF!</definedName>
    <definedName name="PROV">#REF!</definedName>
    <definedName name="PROV_EXER">#REF!</definedName>
    <definedName name="PROV_SUPL_97">#REF!</definedName>
    <definedName name="PROV_SUPL_n1">#REF!</definedName>
    <definedName name="proveitos">#REF!</definedName>
    <definedName name="PROVEITOS_DIFERIDOS">#REF!</definedName>
    <definedName name="PROVEITOS_E_GANHOS___proveitos">#REF!</definedName>
    <definedName name="PROVEITOS_E_GANHOS___proveitos_97">#REF!</definedName>
    <definedName name="PROVEITOS_E_GANHOS___proveitos_N1">#REF!</definedName>
    <definedName name="PROVEITOS_E_GANHOS_FINANCEIROS">#REF!</definedName>
    <definedName name="Proveitos_e_ganhos_financeiros___custos">#REF!</definedName>
    <definedName name="PROVEITOS_E_GANHOS_FINANCEIROS___proveitos">#REF!</definedName>
    <definedName name="Proveitos_e_ganhos_financeiros_ano_antacre_cust">#REF!</definedName>
    <definedName name="Proveitos_e_ganhos_financeiros_anoacre_cust">#REF!</definedName>
    <definedName name="PROVEITOS_E_GANHOS_FINANCEIROS_N1">#REF!</definedName>
    <definedName name="Proveitos_extraordinários_diversos_ano">#REF!</definedName>
    <definedName name="Proveitos_extraordinários_diversos_ano_ant">#REF!</definedName>
    <definedName name="Proveitos_prestacoes_de_servicos___custos">#REF!</definedName>
    <definedName name="Proveitos_prestacoes_de_servicos___proveitos">#REF!</definedName>
    <definedName name="PROVEITOS_SUPLEMENTARES_____ALUGUER_DE_EQUIPAMENTO">#REF!</definedName>
    <definedName name="PROVEITOS_SUPLEMENTARES_____COMISSÕES_BANCAS_E_TRADING">#REF!</definedName>
    <definedName name="PROVEITOS_SUPLEMENTARES_____COMISSÕES_DIVERSAS">#REF!</definedName>
    <definedName name="PROVEITOS_SUPLEMENTARES_____CONSÓRCIO_TEPAR">#REF!</definedName>
    <definedName name="PROVEITOS_SUPLEMENTARES_____DESEMPENHO_NOUTRAS_EMPRESAS">#REF!</definedName>
    <definedName name="PROVEITOS_SUPLEMENTARES_____ESTUDOS_E_PROJ._ASSIST.TECNOLÓGICA">#REF!</definedName>
    <definedName name="PROVEITOS_SUPLEMENTARES_____OCUPAÇÃO_POSTOS_ABASTECIMENTOS">#REF!</definedName>
    <definedName name="PROVEITOS_SUPLEMENTARES_____OUTRAS_RECEITAS">#REF!</definedName>
    <definedName name="PROVEITOS_SUPLEMENTARES_____REC._CUSTOS_PARA_DEB._TERCEIROS">#REF!</definedName>
    <definedName name="PROVEITOS_SUPLEMENTARES_____SERVIÇOS_SOCIAIS">#REF!</definedName>
    <definedName name="PROVEITOS_SUPLEMENTARES_____VENDA_DE_ENERGIA">#REF!</definedName>
    <definedName name="PROVEITOS_SUPLEMENTARES_____VENDA_DE_SUCATA">#REF!</definedName>
    <definedName name="PROVEITOS_SUPLEMENTARES_____VENDA_EMPREENDIMENTOS">#REF!</definedName>
    <definedName name="Proveitos_suplementares___custos">#REF!</definedName>
    <definedName name="Proveitos_suplementares___proveitos">#REF!</definedName>
    <definedName name="Proveitos_suplementares_ano">#REF!</definedName>
    <definedName name="Proveitos_suplementares_ano_ant">#REF!</definedName>
    <definedName name="Proveitos_suplementares_ano_antacre_cust">#REF!</definedName>
    <definedName name="Proveitos_suplementares_anoacre_cust">#REF!</definedName>
    <definedName name="Proveitos_vendas___custos">#REF!</definedName>
    <definedName name="Proveitos_vendas___proveitos">#REF!</definedName>
    <definedName name="Provisão_Investimentos_Financeiros">#REF!</definedName>
    <definedName name="Provisão_Investimentos_Financeiros___custos">#REF!</definedName>
    <definedName name="Provisão_Investimentos_Financeiros_n1">#REF!</definedName>
    <definedName name="Provisões">#REF!</definedName>
    <definedName name="PROVISÕES____Clientes">#REF!</definedName>
    <definedName name="PROVISÕES____Fundo_de_Pensões">#REF!</definedName>
    <definedName name="PROVISÕES____Mat._Primas__Subsid._e_Consumos">#REF!</definedName>
    <definedName name="PROVISÕES____Outros_Devedores">#REF!</definedName>
    <definedName name="PROVISÕES____Pré_reformas">#REF!</definedName>
    <definedName name="PROVISÕES____Prémio_de_Reforma">#REF!</definedName>
    <definedName name="PROVISÕES____Processos_Judiciais_em_Curso">#REF!</definedName>
    <definedName name="PROVISÕES____Produtos_Acabados_e_Intermédios">#REF!</definedName>
    <definedName name="PROVISÕES____Reformas_Antecipadas">#REF!</definedName>
    <definedName name="PROVISÕES____Riscos_e_Encargos_Diversos">#REF!</definedName>
    <definedName name="PROVISÕES____Seg._Social_Voluntário">#REF!</definedName>
    <definedName name="PROVISÕES_Depreciação_de_Existências">#REF!</definedName>
    <definedName name="PROVISÕES_Dívidas_de_Terceiros">#REF!</definedName>
    <definedName name="PROVISÕES_Investimentos_Financeiros">#REF!</definedName>
    <definedName name="PROVISÕES_Outros_Riscos_e_Encargos">#REF!</definedName>
    <definedName name="Provisões_para_pensões">#REF!</definedName>
    <definedName name="PROVISÕES_Pensões">#REF!</definedName>
    <definedName name="PROVISÕES_TOTAL_DAS_PROVISÕES">#REF!</definedName>
    <definedName name="prueba" localSheetId="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S">#REF!</definedName>
    <definedName name="PSD">#REF!</definedName>
    <definedName name="PTE">#REF!</definedName>
    <definedName name="PTE_Activo">#REF!</definedName>
    <definedName name="PTE_DR">#REF!</definedName>
    <definedName name="PTE_Ingles_Activo">#REF!</definedName>
    <definedName name="PTE_Ingles_DR">#REF!</definedName>
    <definedName name="PTE_Ingles_Passivo">#REF!</definedName>
    <definedName name="PTE_Passivo">#REF!</definedName>
    <definedName name="PTF">#REF!</definedName>
    <definedName name="pulp_fiction">#REF!</definedName>
    <definedName name="PV">#REF!</definedName>
    <definedName name="pvfb1">#REF!</definedName>
    <definedName name="pvfb2">#REF!</definedName>
    <definedName name="pvfb3">#REF!</definedName>
    <definedName name="pvfb4">#REF!</definedName>
    <definedName name="PVT">#REF!</definedName>
    <definedName name="PVT_0">#REF!</definedName>
    <definedName name="PVT_00">#REF!</definedName>
    <definedName name="PVT_000">#REF!</definedName>
    <definedName name="PVT_0000">#REF!</definedName>
    <definedName name="PVT_001">#REF!</definedName>
    <definedName name="PVT_0010">#REF!</definedName>
    <definedName name="PVT_01">#REF!</definedName>
    <definedName name="PVT_010">#REF!</definedName>
    <definedName name="PVT_08">#REF!</definedName>
    <definedName name="PVT_09">#REF!</definedName>
    <definedName name="PVT_090">#REF!</definedName>
    <definedName name="PVT_1">#REF!</definedName>
    <definedName name="PVT_1001">#REF!</definedName>
    <definedName name="PVT_101">#REF!</definedName>
    <definedName name="pvt_11">#REF!</definedName>
    <definedName name="pvt_12">#REF!</definedName>
    <definedName name="pvt_13">#REF!</definedName>
    <definedName name="PVT_2">#REF!</definedName>
    <definedName name="pvt_3">#REF!</definedName>
    <definedName name="PVT_980">#REF!</definedName>
    <definedName name="PY_Market_Value_of_Equity">#REF!</definedName>
    <definedName name="PY_Tangible_Net_Worth">#REF!</definedName>
    <definedName name="PY_Working_Capital">#REF!</definedName>
    <definedName name="PY2_Tangible_Net_Worth">#REF!</definedName>
    <definedName name="PY2_Working_Capital">#REF!</definedName>
    <definedName name="PYEAR">#REF!</definedName>
    <definedName name="q" localSheetId="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_100_Irregular_output">#REF!</definedName>
    <definedName name="Q_200_Morosidade_output">#REF!</definedName>
    <definedName name="Q_270_Garantias_029213">#REF!</definedName>
    <definedName name="Q_271_IFIC_Securitizados">#REF!</definedName>
    <definedName name="Q_300_Data">#REF!</definedName>
    <definedName name="Q2E1E" hidden="1">#REF!</definedName>
    <definedName name="QDQDQDQD">#REF!</definedName>
    <definedName name="qdwqd">#REF!</definedName>
    <definedName name="qefr">#REF!</definedName>
    <definedName name="qerqwre">#REF!</definedName>
    <definedName name="qeweq">#REF!</definedName>
    <definedName name="qewew">#REF!</definedName>
    <definedName name="qewr">#REF!</definedName>
    <definedName name="qewrwr">#REF!</definedName>
    <definedName name="qqqqq" localSheetId="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wqqq">#REF!</definedName>
    <definedName name="QUADRO">#REF!</definedName>
    <definedName name="Quadro_17">#REF!</definedName>
    <definedName name="Quadro_18">#REF!</definedName>
    <definedName name="Quadro_19">#REF!</definedName>
    <definedName name="quadro06">#REF!</definedName>
    <definedName name="quadro12">#REF!</definedName>
    <definedName name="quadro19">#REF!</definedName>
    <definedName name="quotizacoes" localSheetId="0" hidden="1">{"'Parte I (BPA)'!$A$1:$A$3"}</definedName>
    <definedName name="quotizacoes" hidden="1">{"'Parte I (BPA)'!$A$1:$A$3"}</definedName>
    <definedName name="qwd">#REF!</definedName>
    <definedName name="qwe">#REF!</definedName>
    <definedName name="qwee">#REF!</definedName>
    <definedName name="qweq">#REF!</definedName>
    <definedName name="QWEQWE">#REF!</definedName>
    <definedName name="qwere">#REF!</definedName>
    <definedName name="qwert">#REF!</definedName>
    <definedName name="qwerwqrew">#REF!</definedName>
    <definedName name="qwerwqrwrw">#REF!</definedName>
    <definedName name="qwerwr">#REF!</definedName>
    <definedName name="qwerwrwr">#REF!</definedName>
    <definedName name="qwq">#REF!</definedName>
    <definedName name="qwrewrr">#REF!</definedName>
    <definedName name="qwrqwrrr">#REF!</definedName>
    <definedName name="qwrw">#REF!</definedName>
    <definedName name="qwrwrqwe">#REF!</definedName>
    <definedName name="qwrwrwer">#REF!</definedName>
    <definedName name="qwwer">#REF!</definedName>
    <definedName name="qwwq">#REF!</definedName>
    <definedName name="R_Factor">#REF!</definedName>
    <definedName name="RacioBPIPart">#REF!</definedName>
    <definedName name="Racioprosp">#REF!</definedName>
    <definedName name="raiva">#REF!</definedName>
    <definedName name="Range">#REF!</definedName>
    <definedName name="RawData">#REF!</definedName>
    <definedName name="rdstyrututu76uiktyu">#REF!</definedName>
    <definedName name="re">#REF!</definedName>
    <definedName name="Real_clientes">#REF!</definedName>
    <definedName name="Real_clientes___custos">#REF!</definedName>
    <definedName name="Real_clientes___proveitos">#REF!</definedName>
    <definedName name="Real_disponibilidades">#REF!</definedName>
    <definedName name="Real_disponibilidades___custos">#REF!</definedName>
    <definedName name="Real_disponibilidades___proveitos">#REF!</definedName>
    <definedName name="Real_empréstimos_obtidos">#REF!</definedName>
    <definedName name="Real_empréstimos_obtidos___custos">#REF!</definedName>
    <definedName name="Real_empréstimos_obtidos___proveitos">#REF!</definedName>
    <definedName name="Real_fornecedores">#REF!</definedName>
    <definedName name="Real_fornecedores___custos">#REF!</definedName>
    <definedName name="Real_fornecedores___proveitos">#REF!</definedName>
    <definedName name="Real_fornecimento_de_imobilizado___proveitos">#REF!</definedName>
    <definedName name="Real_outros_débitos_créditos">#REF!</definedName>
    <definedName name="Real_outros_débitos_créditos___custos">#REF!</definedName>
    <definedName name="Real_outros_débitos_créditos___proveitos">#REF!</definedName>
    <definedName name="Realiz" hidden="1">#REF!</definedName>
    <definedName name="REAV_NTR_JR">#REF!</definedName>
    <definedName name="REAV_NTR_NR">#N/A</definedName>
    <definedName name="REAV_TR_JR">#REF!</definedName>
    <definedName name="REAV_TR_NR">#REF!</definedName>
    <definedName name="REC">#REF!</definedName>
    <definedName name="RECBANC1">#REF!</definedName>
    <definedName name="Receitas_financeiras_ano">#REF!</definedName>
    <definedName name="Receitas_financeiras_ano_ant">#REF!</definedName>
    <definedName name="Recitems">#REF!</definedName>
    <definedName name="Recitems1">#REF!</definedName>
    <definedName name="_xlnm.Recorder">#REF!</definedName>
    <definedName name="Recuperacao_de_dividas___proveitos">#REF!</definedName>
    <definedName name="Recuperação_de_Imobilizado">#REF!</definedName>
    <definedName name="Recuperação_de_Imobilizado___custos">#REF!</definedName>
    <definedName name="Recuperação_do_investimento_ano_antacre_cust">#REF!</definedName>
    <definedName name="Recuperação_do_investimento_anoacre_cust">#REF!</definedName>
    <definedName name="REDUCAO_ACORES">#REF!</definedName>
    <definedName name="Reducao_de_amortizacoes_e_provisoes___proveitos">#REF!</definedName>
    <definedName name="REDUCAO_MADEIRA">#REF!</definedName>
    <definedName name="reduz">#REF!</definedName>
    <definedName name="reeeeeeeee">#REF!</definedName>
    <definedName name="Reembolso_de_ISP">#REF!</definedName>
    <definedName name="Reembolso_de_ISP_ano">#REF!</definedName>
    <definedName name="Reembolso_de_ISP_ano_ant">#REF!</definedName>
    <definedName name="reere">#REF!</definedName>
    <definedName name="Ref_1">#REF!</definedName>
    <definedName name="Ref_10">#REF!</definedName>
    <definedName name="Ref_11">#REF!</definedName>
    <definedName name="Ref_12">#REF!</definedName>
    <definedName name="Ref_13">#REF!</definedName>
    <definedName name="Ref_14">#REF!</definedName>
    <definedName name="Ref_15">#REF!</definedName>
    <definedName name="Ref_16">#REF!</definedName>
    <definedName name="Ref_17">#REF!</definedName>
    <definedName name="Ref_18">#REF!</definedName>
    <definedName name="Ref_19">#REF!</definedName>
    <definedName name="Ref_2">#REF!</definedName>
    <definedName name="Ref_20">#REF!</definedName>
    <definedName name="Ref_21">#REF!</definedName>
    <definedName name="Ref_23">#REF!</definedName>
    <definedName name="Ref_3">#REF!</definedName>
    <definedName name="Ref_4">#REF!</definedName>
    <definedName name="Ref_5">#REF!</definedName>
    <definedName name="Ref_6">#REF!</definedName>
    <definedName name="Ref_7">#REF!</definedName>
    <definedName name="Ref_8">#REF!</definedName>
    <definedName name="Ref_9">#REF!</definedName>
    <definedName name="Ref_Emp">#REF!</definedName>
    <definedName name="Ref_Per">#REF!</definedName>
    <definedName name="refb3">#REF!</definedName>
    <definedName name="refbi3">#REF!</definedName>
    <definedName name="Refco___Adiantamento_a_corretores_de_materia_prima_Activo">#REF!</definedName>
    <definedName name="refFF">#REF!</definedName>
    <definedName name="Reformas_Antecipadas">#REF!</definedName>
    <definedName name="refUi1">#REF!</definedName>
    <definedName name="refUi2">#REF!</definedName>
    <definedName name="refV1">#REF!</definedName>
    <definedName name="Reg">#REF!</definedName>
    <definedName name="REGUL_ASSOC">#REF!</definedName>
    <definedName name="REINT_CORP_NR">#N/A</definedName>
    <definedName name="REINT_NTR_JR">#N/A</definedName>
    <definedName name="REINT_NTR_NR">#N/A</definedName>
    <definedName name="REINT_TR_JR">#REF!</definedName>
    <definedName name="REINT_TR_NR">#REF!</definedName>
    <definedName name="Relações_especiais">#REF!</definedName>
    <definedName name="Remuneracoes_a_liquidar_ano">#REF!</definedName>
    <definedName name="Remuneracoes_a_liquidar_ano_ant">#REF!</definedName>
    <definedName name="ren_cond">#REF!</definedName>
    <definedName name="ren_cond1">#REF!</definedName>
    <definedName name="Rendas">#REF!</definedName>
    <definedName name="Rendas_ano">#REF!</definedName>
    <definedName name="Rendas_ano_ant">#REF!</definedName>
    <definedName name="Rendas_Postos_Venda_ano">#REF!</definedName>
    <definedName name="Rendas_Postos_Venda_ano_ant">#REF!</definedName>
    <definedName name="Rendas_Postos_Venda_ano1">#REF!</definedName>
    <definedName name="Rendimentos_de_imóveis___proveitos">#REF!</definedName>
    <definedName name="Rendimentos_particip._de_capital___proveitos">#REF!</definedName>
    <definedName name="Report_Input">#REF!</definedName>
    <definedName name="ReportCreated">TRUE</definedName>
    <definedName name="REPORTE_BANXICO">#REF!</definedName>
    <definedName name="rer">#REF!</definedName>
    <definedName name="rere">#REF!</definedName>
    <definedName name="RESERVAS">#REF!</definedName>
    <definedName name="Reservas_estratégicas_ano_antacre_cust">#REF!</definedName>
    <definedName name="Reservas_estratégicas_anoacre_cust">#REF!</definedName>
    <definedName name="Residual_difference">#REF!</definedName>
    <definedName name="Restituicao_de_impostos___proveitos">#REF!</definedName>
    <definedName name="RESULT_EXTRAO_97">#REF!</definedName>
    <definedName name="Resultado_liquido">#REF!</definedName>
    <definedName name="Résultat_des_sociétés_mises_en_équivalence">#REF!</definedName>
    <definedName name="resultc">#REF!</definedName>
    <definedName name="resultp">#REF!</definedName>
    <definedName name="resum2_folha1">#REF!</definedName>
    <definedName name="RESUMEN">#REF!</definedName>
    <definedName name="RESUMEN_FWD">#REF!</definedName>
    <definedName name="RESUMEN_FX">#REF!</definedName>
    <definedName name="Resumo2">#REF!</definedName>
    <definedName name="retainedc">#REF!</definedName>
    <definedName name="retainedp">#REF!</definedName>
    <definedName name="Retrait">#REF!</definedName>
    <definedName name="retret">#REF!</definedName>
    <definedName name="retreyrytu6t">#REF!</definedName>
    <definedName name="retytiu">#REF!</definedName>
    <definedName name="retytryrey5yrryryttrytyytr">#REF!</definedName>
    <definedName name="rewrew">#REF!</definedName>
    <definedName name="rewrewrwrw">#REF!</definedName>
    <definedName name="rewtrutyr">#REF!</definedName>
    <definedName name="RFEST">#REF!</definedName>
    <definedName name="rfgf" localSheetId="19">#REF!</definedName>
    <definedName name="rfgf" localSheetId="20">#REF!</definedName>
    <definedName name="rfgf">#REF!</definedName>
    <definedName name="RFSEM">#REF!</definedName>
    <definedName name="rg">#REF!</definedName>
    <definedName name="rgdf">#REF!</definedName>
    <definedName name="rgftr">#REF!</definedName>
    <definedName name="riiry">#REF!</definedName>
    <definedName name="RITA">#REF!</definedName>
    <definedName name="rivotti" hidden="1">#REF!</definedName>
    <definedName name="RMC010000000000">#REF!</definedName>
    <definedName name="rmcAccount">"PC_ROEM"</definedName>
    <definedName name="rmcCategory">"LASTYR*"</definedName>
    <definedName name="rmcFrequency">"YTD"</definedName>
    <definedName name="rmcName">"GEF"</definedName>
    <definedName name="RMCOptions">"*000000000000000"</definedName>
    <definedName name="rollforward_102i">#REF!</definedName>
    <definedName name="RootCause">#REF!</definedName>
    <definedName name="RootCause1">#REF!</definedName>
    <definedName name="rosa">#REF!</definedName>
    <definedName name="Row_AC_A101">#REF!</definedName>
    <definedName name="Row_AC_A104">#REF!</definedName>
    <definedName name="Row_AC_A201">#REF!</definedName>
    <definedName name="Row_AC_A206">#REF!</definedName>
    <definedName name="Row_AC_A301">#REF!</definedName>
    <definedName name="Row_AC_A305">#REF!</definedName>
    <definedName name="Row_AC_A451">#REF!</definedName>
    <definedName name="Row_AC_A452">#REF!</definedName>
    <definedName name="Row_AC_A501">#REF!</definedName>
    <definedName name="Row_AC_A502">#REF!</definedName>
    <definedName name="Row_AC_A601">#REF!</definedName>
    <definedName name="Row_AC_A625">#REF!</definedName>
    <definedName name="Row_AC_A701">#REF!</definedName>
    <definedName name="Row_AC_A703">#REF!</definedName>
    <definedName name="Row_AC_A800">#REF!</definedName>
    <definedName name="Row_AC_A850">#REF!</definedName>
    <definedName name="Row_AC_A851">#REF!</definedName>
    <definedName name="Row_AC_A852">#REF!</definedName>
    <definedName name="Row_AC_A853">#REF!</definedName>
    <definedName name="Row_AC_A854">#REF!</definedName>
    <definedName name="Row_AC_A855">#REF!</definedName>
    <definedName name="Row_AC_Total">#REF!</definedName>
    <definedName name="Row_AmortLeasing">#REF!</definedName>
    <definedName name="Row_BI_R01">#REF!</definedName>
    <definedName name="Row_BI_R02">#REF!</definedName>
    <definedName name="Row_BI_R03">#REF!</definedName>
    <definedName name="Row_BI_R04">#REF!</definedName>
    <definedName name="Row_BI_R05">#REF!</definedName>
    <definedName name="Row_BI_R06">#REF!</definedName>
    <definedName name="Row_BI_R07">#REF!</definedName>
    <definedName name="Row_BI_R08">#REF!</definedName>
    <definedName name="Row_BI_R09">#REF!</definedName>
    <definedName name="Row_BI_R10">#REF!</definedName>
    <definedName name="Row_BI_R11">#REF!</definedName>
    <definedName name="Row_BI_R12a">#REF!</definedName>
    <definedName name="Row_BI_R12b">#REF!</definedName>
    <definedName name="Row_BI_R13">#REF!</definedName>
    <definedName name="Row_BI_R14">#REF!</definedName>
    <definedName name="Row_BI_R15">#REF!</definedName>
    <definedName name="Row_BI_R16">#REF!</definedName>
    <definedName name="Row_BI_R17">#REF!</definedName>
    <definedName name="Row_BI_R18">#REF!</definedName>
    <definedName name="Row_BI_R19">#REF!</definedName>
    <definedName name="Row_BI_R20">#REF!</definedName>
    <definedName name="Row_BI_R21">#REF!</definedName>
    <definedName name="Row_BI_R22">#REF!</definedName>
    <definedName name="Row_BI_R23">#REF!</definedName>
    <definedName name="Row_BI_R24">#REF!</definedName>
    <definedName name="Row_BI_R25">#REF!</definedName>
    <definedName name="Row_BI_R26">#REF!</definedName>
    <definedName name="Row_CR_R01">#REF!</definedName>
    <definedName name="Row_CR_R02">#REF!</definedName>
    <definedName name="Row_CR_R03">#REF!</definedName>
    <definedName name="Row_CR_R04">#REF!</definedName>
    <definedName name="Row_CR_R05">#REF!</definedName>
    <definedName name="Row_CR_R06">#REF!</definedName>
    <definedName name="Row_CR_R07">#REF!</definedName>
    <definedName name="Row_CR_R08">#REF!</definedName>
    <definedName name="Row_CR_R09">#REF!</definedName>
    <definedName name="Row_CR_R10">#REF!</definedName>
    <definedName name="Row_CR_R11">#REF!</definedName>
    <definedName name="Row_CR_R12">#REF!</definedName>
    <definedName name="Row_CR_R13">#REF!</definedName>
    <definedName name="Row_CR_R14">#REF!</definedName>
    <definedName name="Row_PA_P005">#REF!</definedName>
    <definedName name="Row_PA_P160">#REF!</definedName>
    <definedName name="Row_PA_P250">#REF!</definedName>
    <definedName name="Row_PA_P270">#REF!</definedName>
    <definedName name="Row_PA_P401">#REF!</definedName>
    <definedName name="Row_PA_P402">#REF!</definedName>
    <definedName name="Row_PA_P450">#REF!</definedName>
    <definedName name="Row_PA_P500">#REF!</definedName>
    <definedName name="Row_PA_P520">#REF!</definedName>
    <definedName name="Row_PA_P600">#REF!</definedName>
    <definedName name="Row_PA_P710">#REF!</definedName>
    <definedName name="Row_PA_P740">#REF!</definedName>
    <definedName name="Row_PA_Total">#REF!</definedName>
    <definedName name="Row_PL_R100">#REF!</definedName>
    <definedName name="Row_PL_R201">#REF!</definedName>
    <definedName name="Row_PL_R202">#REF!</definedName>
    <definedName name="Row_PL_R203">#REF!</definedName>
    <definedName name="Row_PL_R204">#REF!</definedName>
    <definedName name="Row_PL_R301">#REF!</definedName>
    <definedName name="Row_PL_R302">#REF!</definedName>
    <definedName name="Row_PL_R311">#REF!</definedName>
    <definedName name="Row_PL_R312">#REF!</definedName>
    <definedName name="Row_PL_R313">#REF!</definedName>
    <definedName name="Row_PL_R314">#REF!</definedName>
    <definedName name="Row_PL_R315">#REF!</definedName>
    <definedName name="Row_PL_R316">#REF!</definedName>
    <definedName name="Row_PL_R317">#REF!</definedName>
    <definedName name="Row_PL_R401">#REF!</definedName>
    <definedName name="Row_PL_R402">#REF!</definedName>
    <definedName name="Row_PL_R403">#REF!</definedName>
    <definedName name="Row_PL_R404">#REF!</definedName>
    <definedName name="Row_PL_R421">#REF!</definedName>
    <definedName name="Row_PL_R422">#REF!</definedName>
    <definedName name="Row_PL_R423">#REF!</definedName>
    <definedName name="Row_PL_R501">#REF!</definedName>
    <definedName name="Row_PL_R521">#REF!</definedName>
    <definedName name="Row_PL_R522">#REF!</definedName>
    <definedName name="Row_PL_R523">#REF!</definedName>
    <definedName name="Row_PL_R524">#REF!</definedName>
    <definedName name="Row_PL_R525">#REF!</definedName>
    <definedName name="Row_PL_R530">#REF!</definedName>
    <definedName name="Row_PL_R541">#REF!</definedName>
    <definedName name="Row_PL_R542">#REF!</definedName>
    <definedName name="Row_PL_R543">#REF!</definedName>
    <definedName name="Row_PL_R544">#REF!</definedName>
    <definedName name="Row_PL_R545">#REF!</definedName>
    <definedName name="Row_PL_R550">#REF!</definedName>
    <definedName name="Row_PL_R551">#REF!</definedName>
    <definedName name="Row_PL_R552">#REF!</definedName>
    <definedName name="Row_PL_R553">#REF!</definedName>
    <definedName name="Row_PL_R554">#REF!</definedName>
    <definedName name="Row_PL_R555">#REF!</definedName>
    <definedName name="Row_PL_R556">#REF!</definedName>
    <definedName name="Row_PL_R600">#REF!</definedName>
    <definedName name="Row_PL_R650">#REF!</definedName>
    <definedName name="Row_PL_R701">#REF!</definedName>
    <definedName name="Row_PL_R702">#REF!</definedName>
    <definedName name="Row_PL_R850">#REF!</definedName>
    <definedName name="Row_PL_R851">#REF!</definedName>
    <definedName name="Row_PL_R852">#REF!</definedName>
    <definedName name="Row_PL_R853">#REF!</definedName>
    <definedName name="Row_PL_R900">#REF!</definedName>
    <definedName name="Row_PL_R910">#REF!</definedName>
    <definedName name="Row_PL_R920">#REF!</definedName>
    <definedName name="Row_PL_R950">#REF!</definedName>
    <definedName name="Row_PL_R951">#REF!</definedName>
    <definedName name="Row_PL_R990">#REF!</definedName>
    <definedName name="Row_ValBruteLeasing">#REF!</definedName>
    <definedName name="RP">#REF!</definedName>
    <definedName name="rqrqwrwrw">#REF!</definedName>
    <definedName name="rqwrwrwr">#REF!</definedName>
    <definedName name="rr">#REF!</definedName>
    <definedName name="rrett">#REF!</definedName>
    <definedName name="rrr" localSheetId="19">#REF!</definedName>
    <definedName name="rrr" localSheetId="20">#REF!</definedName>
    <definedName name="rrr">#REF!</definedName>
    <definedName name="rrrrrrrrr">#REF!</definedName>
    <definedName name="RSP">#REF!</definedName>
    <definedName name="RT" localSheetId="19">#REF!</definedName>
    <definedName name="RT" localSheetId="20">#REF!</definedName>
    <definedName name="rt" hidden="1">#REF!</definedName>
    <definedName name="rtetet">#REF!</definedName>
    <definedName name="rtetrtre">#REF!</definedName>
    <definedName name="rtryrreewrere">#REF!</definedName>
    <definedName name="RTT">#REF!</definedName>
    <definedName name="rttttttttttttttttttttttttye">#REF!</definedName>
    <definedName name="rty">#REF!</definedName>
    <definedName name="rtyryy">#REF!</definedName>
    <definedName name="rtytrretw">#REF!</definedName>
    <definedName name="RunDate">#REF!</definedName>
    <definedName name="RV">#REF!</definedName>
    <definedName name="rw">#REF!</definedName>
    <definedName name="rwe">#REF!</definedName>
    <definedName name="rwerew">#REF!</definedName>
    <definedName name="ryetryry">#REF!</definedName>
    <definedName name="ryrtyyt">#REF!</definedName>
    <definedName name="ryryeryryr5r5t">#REF!</definedName>
    <definedName name="rytryrytyrry">#REF!</definedName>
    <definedName name="ryyt">#REF!</definedName>
    <definedName name="s" hidden="1">#REF!</definedName>
    <definedName name="S_AcctDes">#REF!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PY_End">#REF!</definedName>
    <definedName name="S_PY_End_Data">#REF!</definedName>
    <definedName name="S_PY_End_GT">#REF!</definedName>
    <definedName name="S_RJE_Tot">#REF!</definedName>
    <definedName name="S_RJE_Tot_Data">#REF!</definedName>
    <definedName name="S_RJE_Tot_GT">#REF!</definedName>
    <definedName name="S_RowNum">#REF!</definedName>
    <definedName name="sad">#REF!</definedName>
    <definedName name="sadfae">#REF!</definedName>
    <definedName name="sadfereter">#REF!</definedName>
    <definedName name="Sair">#REF!</definedName>
    <definedName name="SAL_ANO">#REF!</definedName>
    <definedName name="SALCRE_5000000000">#REF!</definedName>
    <definedName name="SALCRE_5000300000">#REF!</definedName>
    <definedName name="SALCRE_5000360000">#REF!</definedName>
    <definedName name="SALCRE_5000990000">#REF!</definedName>
    <definedName name="SALCRE_5001320000">#REF!</definedName>
    <definedName name="SALCRE_5001360000">#REF!</definedName>
    <definedName name="SALCRE_5001570000">#REF!</definedName>
    <definedName name="SALCRE_5001720000">#REF!</definedName>
    <definedName name="SALCRE_5002770000">#REF!</definedName>
    <definedName name="SALCRE_5003060000">#REF!</definedName>
    <definedName name="SALCRE_5003100000">#REF!</definedName>
    <definedName name="SALCRE_5003180000">#REF!</definedName>
    <definedName name="SALCRE_5003400000">#REF!</definedName>
    <definedName name="SALCRE_5003450000">#REF!</definedName>
    <definedName name="SALCRE_5003490000">#REF!</definedName>
    <definedName name="SALCRE_5003650000">#REF!</definedName>
    <definedName name="SALCRE_5004100000">#REF!</definedName>
    <definedName name="SALCRE_5004140000">#REF!</definedName>
    <definedName name="SALCRE_5004240000">#REF!</definedName>
    <definedName name="SALCRE_5004270000">#REF!</definedName>
    <definedName name="SALCRE_5004310000">#REF!</definedName>
    <definedName name="SALCRE_5004370000">#REF!</definedName>
    <definedName name="SALCRE_5004390000">#REF!</definedName>
    <definedName name="SALCRE_5004490000">#REF!</definedName>
    <definedName name="SALCRE_5005300000">#REF!</definedName>
    <definedName name="SALCRE_5005380000">#REF!</definedName>
    <definedName name="SALCRE_5005590000">#REF!</definedName>
    <definedName name="SALCRE_5006010000">#REF!</definedName>
    <definedName name="SALCRE_5006230000">#REF!</definedName>
    <definedName name="SALCRE_5006840000">#REF!</definedName>
    <definedName name="SALCRE_5007580000">#REF!</definedName>
    <definedName name="SALCRE_5008300000">#REF!</definedName>
    <definedName name="SALCRE_5008370000">#REF!</definedName>
    <definedName name="SALCRE_5008460000">#REF!</definedName>
    <definedName name="SALCRE_5008490000">#REF!</definedName>
    <definedName name="SALCRE_5009500000">#REF!</definedName>
    <definedName name="SALCRE_5009570000">#REF!</definedName>
    <definedName name="SALCRE_5009930000">#REF!</definedName>
    <definedName name="SALCRE_5010010000">#REF!</definedName>
    <definedName name="SALCRE_5010050000">#REF!</definedName>
    <definedName name="SALCRE_5010100000">#REF!</definedName>
    <definedName name="SALCRE_5010490000">#REF!</definedName>
    <definedName name="SALCRE_5010500000">#REF!</definedName>
    <definedName name="SALCRE_5011040000">#REF!</definedName>
    <definedName name="SALCRE_5011080000">#REF!</definedName>
    <definedName name="SALCRE_5011200000">#REF!</definedName>
    <definedName name="SALCRE_5011250000">#REF!</definedName>
    <definedName name="SALCRE_5012000000">#REF!</definedName>
    <definedName name="SALCRE_5012130000">#REF!</definedName>
    <definedName name="SALCRE_5012220000">#REF!</definedName>
    <definedName name="SALCRE_5012440000">#REF!</definedName>
    <definedName name="SALCRE_5012500000">#REF!</definedName>
    <definedName name="SALCRE_5012510000">#REF!</definedName>
    <definedName name="SALCRE_5012550000">#REF!</definedName>
    <definedName name="SALCRE_5012760000">#REF!</definedName>
    <definedName name="SALCRE_5012880000">#REF!</definedName>
    <definedName name="SALCRE_5012970000">#REF!</definedName>
    <definedName name="SALCRE_5013180000">#REF!</definedName>
    <definedName name="SALCRE_5013220000">#REF!</definedName>
    <definedName name="SALCRE_5013710000">#REF!</definedName>
    <definedName name="SALCRE_5013910000">#REF!</definedName>
    <definedName name="SALCRE_5014010000">#REF!</definedName>
    <definedName name="SALCRE_5014450000">#REF!</definedName>
    <definedName name="SALCRE_5014650000">#REF!</definedName>
    <definedName name="SALCRE_5014670000">#REF!</definedName>
    <definedName name="SALCRE_5015200000">#REF!</definedName>
    <definedName name="SALCRE_5015730000">#REF!</definedName>
    <definedName name="SALCRE_5015780000">#REF!</definedName>
    <definedName name="SALCRE_5016030000">#REF!</definedName>
    <definedName name="SALCRE_5016450000">#REF!</definedName>
    <definedName name="SALCRE_5016500000">#REF!</definedName>
    <definedName name="SALCRE_5017300000">#REF!</definedName>
    <definedName name="SALCRE_5017410000">#REF!</definedName>
    <definedName name="SALCRE_5017860000">#REF!</definedName>
    <definedName name="SALCRE_5017910000">#REF!</definedName>
    <definedName name="SALCRE_5017960000">#REF!</definedName>
    <definedName name="SALCRE_5018110000">#REF!</definedName>
    <definedName name="SALCRE_5018660000">#REF!</definedName>
    <definedName name="SALCRE_5018820000">#REF!</definedName>
    <definedName name="SALCRE_5018900000">#REF!</definedName>
    <definedName name="SALCRE_5019230000">#REF!</definedName>
    <definedName name="SALCRE_5019700000">#REF!</definedName>
    <definedName name="SALCRE_5020200000">#REF!</definedName>
    <definedName name="SALCRE_5020220000">#REF!</definedName>
    <definedName name="SALCRE_5020340000">#REF!</definedName>
    <definedName name="SALCRE_5020930000">#REF!</definedName>
    <definedName name="SALCRE_5020960000">#REF!</definedName>
    <definedName name="SALCRE_5020970000">#REF!</definedName>
    <definedName name="SALCRE_5021030000">#REF!</definedName>
    <definedName name="SALCRE_5021540000">#REF!</definedName>
    <definedName name="SALCRE_5021920000">#REF!</definedName>
    <definedName name="SALCRE_5021930000">#REF!</definedName>
    <definedName name="SALCRE_5022090000">#REF!</definedName>
    <definedName name="SALCRE_5022500000">#REF!</definedName>
    <definedName name="SALCRE_5022930000">#REF!</definedName>
    <definedName name="SALCRE_5022940000">#REF!</definedName>
    <definedName name="SALCRE_5023360000">#REF!</definedName>
    <definedName name="SALCRE_5023430000">#REF!</definedName>
    <definedName name="SALCRE_5023780000">#REF!</definedName>
    <definedName name="SALCRE_5023800000">#REF!</definedName>
    <definedName name="SALCRE_5024270000">#REF!</definedName>
    <definedName name="SALCRE_5024350000">#REF!</definedName>
    <definedName name="SALCRE_5024390000">#REF!</definedName>
    <definedName name="SALCRE_5024400000">#REF!</definedName>
    <definedName name="SALCRE_5024440000">#REF!</definedName>
    <definedName name="SALCRE_5024570000">#REF!</definedName>
    <definedName name="SALCRE_5025830000">#REF!</definedName>
    <definedName name="SALCRE_5025940000">#REF!</definedName>
    <definedName name="SALCRE_5026000000">#REF!</definedName>
    <definedName name="SALCRE_5027450000">#REF!</definedName>
    <definedName name="SALCRE_5027840000">#REF!</definedName>
    <definedName name="SALCRE_5028000000">#REF!</definedName>
    <definedName name="SALCRE_5028050000">#REF!</definedName>
    <definedName name="SALCRE_5028460000">#REF!</definedName>
    <definedName name="SALCRE_5028870000">#REF!</definedName>
    <definedName name="SALCRE_5029000000">#REF!</definedName>
    <definedName name="SALCRE_5029120000">#REF!</definedName>
    <definedName name="SALCRE_5029210000">#REF!</definedName>
    <definedName name="SALCRE_5029230000">#REF!</definedName>
    <definedName name="SALCRE_5029290000">#REF!</definedName>
    <definedName name="SALCRE_5029510000">#REF!</definedName>
    <definedName name="SALCRE_5029880000">#REF!</definedName>
    <definedName name="SALCRE_5030930000">#REF!</definedName>
    <definedName name="SALCRE_5030990000">#REF!</definedName>
    <definedName name="SALCRE_5031220000">#REF!</definedName>
    <definedName name="SALCRE_5031580000">#REF!</definedName>
    <definedName name="SALCRE_5031920000">#REF!</definedName>
    <definedName name="SALCRE_5032820000">#REF!</definedName>
    <definedName name="SALCRE_5033150000">#REF!</definedName>
    <definedName name="SALCRE_5033650000">#REF!</definedName>
    <definedName name="SALCRE_5034100000">#REF!</definedName>
    <definedName name="SALCRE_5034310000">#REF!</definedName>
    <definedName name="SALCRE_5034400000">#REF!</definedName>
    <definedName name="SALCRE_5034780000">#REF!</definedName>
    <definedName name="SALCRE_5034960000">#REF!</definedName>
    <definedName name="SALCRE_5035360000">#REF!</definedName>
    <definedName name="SALCRE_5035950000">#REF!</definedName>
    <definedName name="SALCRE_5036140000">#REF!</definedName>
    <definedName name="SALCRE_5036480000">#REF!</definedName>
    <definedName name="SALCRE_5036610000">#REF!</definedName>
    <definedName name="SALCRE_5036820000">#REF!</definedName>
    <definedName name="SALCRE_5037860000">#REF!</definedName>
    <definedName name="SALCRE_5037890000">#REF!</definedName>
    <definedName name="SALCRE_5038000000">#REF!</definedName>
    <definedName name="SALCRE_5038240000">#REF!</definedName>
    <definedName name="SALCRE_5038360000">#REF!</definedName>
    <definedName name="SALCRE_5038510000">#REF!</definedName>
    <definedName name="SALCRE_5039140000">#REF!</definedName>
    <definedName name="SALCRE_5039220000">#REF!</definedName>
    <definedName name="SALCRE_5039310000">#REF!</definedName>
    <definedName name="SALCRE_5039330000">#REF!</definedName>
    <definedName name="SALCRE_5039580000">#REF!</definedName>
    <definedName name="SALCRE_5040050000">#REF!</definedName>
    <definedName name="SALCRE_5040060000">#REF!</definedName>
    <definedName name="SALCRE_5040630000">#REF!</definedName>
    <definedName name="SALCRE_5040680000">#REF!</definedName>
    <definedName name="SALCRE_5040980000">#REF!</definedName>
    <definedName name="SALCRE_5041040000">#REF!</definedName>
    <definedName name="SALCRE_5041400000">#REF!</definedName>
    <definedName name="SALCRE_5041450000">#REF!</definedName>
    <definedName name="SALCRE_5042340000">#REF!</definedName>
    <definedName name="SALCRE_5042530000">#REF!</definedName>
    <definedName name="SALCRE_5042900000">#REF!</definedName>
    <definedName name="SALCRE_5043350000">#REF!</definedName>
    <definedName name="SALCRE_5043720000">#REF!</definedName>
    <definedName name="SALCRE_5045110000">#REF!</definedName>
    <definedName name="SALCRE_5045140000">#REF!</definedName>
    <definedName name="SALCRE_5045700000">#REF!</definedName>
    <definedName name="SALCRE_5046210000">#REF!</definedName>
    <definedName name="SALCRE_5046230000">#REF!</definedName>
    <definedName name="SALCRE_5046260000">#REF!</definedName>
    <definedName name="SALCRE_5046570000">#REF!</definedName>
    <definedName name="SALCRE_5046930000">#REF!</definedName>
    <definedName name="SALCRE_5047270000">#REF!</definedName>
    <definedName name="SALCRE_5047950000">#REF!</definedName>
    <definedName name="SALCRE_5048190000">#REF!</definedName>
    <definedName name="SALCRE_5048970000">#REF!</definedName>
    <definedName name="SALCRE_5049850000">#REF!</definedName>
    <definedName name="SALCRE_5050020000">#REF!</definedName>
    <definedName name="SALCRE_5050300000">#REF!</definedName>
    <definedName name="SALCRE_5050870000">#REF!</definedName>
    <definedName name="SALCRE_5050900000">#REF!</definedName>
    <definedName name="SALCRE_5051920000">#REF!</definedName>
    <definedName name="SALCRE_5054300000">#REF!</definedName>
    <definedName name="SALCRE_5054910000">#REF!</definedName>
    <definedName name="SALCRE_5055830000">#REF!</definedName>
    <definedName name="SALCRE_5056450000">#REF!</definedName>
    <definedName name="SALCRE_5056760000">#REF!</definedName>
    <definedName name="SALCRE_5056970000">#REF!</definedName>
    <definedName name="SALCRE_5057260000">#REF!</definedName>
    <definedName name="SALCRE_5057370000">#REF!</definedName>
    <definedName name="SALCRE_5057690000">#REF!</definedName>
    <definedName name="SALCRE_5058090000">#REF!</definedName>
    <definedName name="SALCRE_5058430000">#REF!</definedName>
    <definedName name="SALCRE_5059040000">#REF!</definedName>
    <definedName name="SALCRE_5059970000">#REF!</definedName>
    <definedName name="SALCRE_5061550000">#REF!</definedName>
    <definedName name="SALCRE_5061610000">#REF!</definedName>
    <definedName name="SALCRE_5062370000">#REF!</definedName>
    <definedName name="SALCRE_5063410000">#REF!</definedName>
    <definedName name="SALCRE_5063760000">#REF!</definedName>
    <definedName name="SALCRE_5064480000">#REF!</definedName>
    <definedName name="SALCRE_5064500000">#REF!</definedName>
    <definedName name="SALCRE_5066580000">#REF!</definedName>
    <definedName name="SALCRE_5068450000">#REF!</definedName>
    <definedName name="SALCRE_5070050000">#REF!</definedName>
    <definedName name="SALCRE_5070290000">#REF!</definedName>
    <definedName name="SALCRE_5070660000">#REF!</definedName>
    <definedName name="SALCRE_5071630000">#REF!</definedName>
    <definedName name="SALCRE_5071810000">#REF!</definedName>
    <definedName name="SALCRE_5073100000">#REF!</definedName>
    <definedName name="SALCRE_5073210000">#REF!</definedName>
    <definedName name="SALCRE_5073730000">#REF!</definedName>
    <definedName name="SALCRE_5073890000">#REF!</definedName>
    <definedName name="SALCRE_5074070000">#REF!</definedName>
    <definedName name="SALCRE_5074970000">#REF!</definedName>
    <definedName name="SALCRE_5078010000">#REF!</definedName>
    <definedName name="SALCRE_5078060000">#REF!</definedName>
    <definedName name="SALCRE_5078730000">#REF!</definedName>
    <definedName name="SALCRE_5078950000">#REF!</definedName>
    <definedName name="SALCRE_5079320000">#REF!</definedName>
    <definedName name="SALCRE_5079370000">#REF!</definedName>
    <definedName name="SALCRE_5080150000">#REF!</definedName>
    <definedName name="SALCRE_5080600000">#REF!</definedName>
    <definedName name="SALCRE_5082480000">#REF!</definedName>
    <definedName name="SALCRE_5083300000">#REF!</definedName>
    <definedName name="SALCRE_5084740000">#REF!</definedName>
    <definedName name="SALCRE_5086050000">#REF!</definedName>
    <definedName name="SALCRE_5086060000">#REF!</definedName>
    <definedName name="SALCRE_5086360000">#REF!</definedName>
    <definedName name="SALCRE_5086570000">#REF!</definedName>
    <definedName name="SALCRE_5086900000">#REF!</definedName>
    <definedName name="SALCRE_5087150000">#REF!</definedName>
    <definedName name="SALCRE_5088160000">#REF!</definedName>
    <definedName name="SALCRE_5088370000">#REF!</definedName>
    <definedName name="SALCRE_5089090000">#REF!</definedName>
    <definedName name="SALCRE_5089170000">#REF!</definedName>
    <definedName name="SALCRE_5090190000">#REF!</definedName>
    <definedName name="SALCRE_5090450000">#REF!</definedName>
    <definedName name="SALCRE_5091200000">#REF!</definedName>
    <definedName name="SALCRE_5091300000">#REF!</definedName>
    <definedName name="SALCRE_5091920000">#REF!</definedName>
    <definedName name="SALCRE_5092430000">#REF!</definedName>
    <definedName name="SALCRE_5093330000">#REF!</definedName>
    <definedName name="SALCRE_5094870000">#REF!</definedName>
    <definedName name="SALCRE_5094990000">#REF!</definedName>
    <definedName name="SALCRE_5095000000">#REF!</definedName>
    <definedName name="SALCRE_5095830000">#REF!</definedName>
    <definedName name="SALCRE_5097310000">#REF!</definedName>
    <definedName name="SALCRE_5097330000">#REF!</definedName>
    <definedName name="SALCRE_5097410000">#REF!</definedName>
    <definedName name="SALCRE_5099190000">#REF!</definedName>
    <definedName name="SALCRE_5099980000">#REF!</definedName>
    <definedName name="SALCRE_5100970000">#REF!</definedName>
    <definedName name="SALCRE_5101580000">#REF!</definedName>
    <definedName name="SALCRE_5105300000">#REF!</definedName>
    <definedName name="SALCRE_5107440000">#REF!</definedName>
    <definedName name="SALCRE_5107680000">#REF!</definedName>
    <definedName name="SALCRE_5110440000">#REF!</definedName>
    <definedName name="SALCRE_5111180000">#REF!</definedName>
    <definedName name="SALCRE_5112220000">#REF!</definedName>
    <definedName name="SALCRE_5112250000">#REF!</definedName>
    <definedName name="SALCRE_5112710000">#REF!</definedName>
    <definedName name="SALCRE_5113580000">#REF!</definedName>
    <definedName name="SALCRE_5116730000">#REF!</definedName>
    <definedName name="SALCRE_5119170000">#REF!</definedName>
    <definedName name="SALCRE_5119380000">#REF!</definedName>
    <definedName name="SALCRE_5123150000">#REF!</definedName>
    <definedName name="SALCRE_5123340000">#REF!</definedName>
    <definedName name="SALCRE_5128230000">#REF!</definedName>
    <definedName name="SALCRE_5131420000">#REF!</definedName>
    <definedName name="SALCRE_5132070000">#REF!</definedName>
    <definedName name="SALCRE_5133570000">#REF!</definedName>
    <definedName name="SALCRE_5134070000">#REF!</definedName>
    <definedName name="SALCRE_5135470000">#REF!</definedName>
    <definedName name="SALCRE_5135800000">#REF!</definedName>
    <definedName name="SALCRE_5136690000">#REF!</definedName>
    <definedName name="SALCRE_5139670000">#REF!</definedName>
    <definedName name="SALCRE_5140030000">#REF!</definedName>
    <definedName name="SALCRE_5141610000">#REF!</definedName>
    <definedName name="SALCRE_5141870000">#REF!</definedName>
    <definedName name="SALCRE_5143640000">#REF!</definedName>
    <definedName name="SALCRE_5144100000">#REF!</definedName>
    <definedName name="SALCRE_5144840000">#REF!</definedName>
    <definedName name="SALCRE_5144850000">#REF!</definedName>
    <definedName name="SALCRE_5145040000">#REF!</definedName>
    <definedName name="SALCRE_5145120000">#REF!</definedName>
    <definedName name="SALCRE_5145130000">#REF!</definedName>
    <definedName name="SALCRE_5145140000">#REF!</definedName>
    <definedName name="SALCRE_5145150000">#REF!</definedName>
    <definedName name="SALCRE_5145510000">#REF!</definedName>
    <definedName name="SALCRE_5146030000">#REF!</definedName>
    <definedName name="SALCRE_5146140000">#REF!</definedName>
    <definedName name="SALCRE_5148010000">#REF!</definedName>
    <definedName name="SALCRE_5149000000">#REF!</definedName>
    <definedName name="SALCRE_5149110000">#REF!</definedName>
    <definedName name="SALCRE_5149550000">#REF!</definedName>
    <definedName name="SALCRE_5150260000">#REF!</definedName>
    <definedName name="SALCRE_5150340000">#REF!</definedName>
    <definedName name="SALCRE_5150490000">#REF!</definedName>
    <definedName name="SALCRE_5150920000">#REF!</definedName>
    <definedName name="SALCRE_5151260000">#REF!</definedName>
    <definedName name="SALCRE_5159200000">#REF!</definedName>
    <definedName name="SALCRE_5160370000">#REF!</definedName>
    <definedName name="SALCRE_5177480000">#REF!</definedName>
    <definedName name="SALCRE_5177560000">#REF!</definedName>
    <definedName name="SALCRE_5181090000">#REF!</definedName>
    <definedName name="SALCRE_5181720000">#REF!</definedName>
    <definedName name="SALCRE_5182090000">#REF!</definedName>
    <definedName name="SALCRE_5183290000">#REF!</definedName>
    <definedName name="SALCRE_5185430000">#REF!</definedName>
    <definedName name="SALCRE_5185660000">#REF!</definedName>
    <definedName name="SALCRE_5185770000">#REF!</definedName>
    <definedName name="SALCRE_5186510000">#REF!</definedName>
    <definedName name="SALCRE_5186660000">#REF!</definedName>
    <definedName name="SALCRE_5188210000">#REF!</definedName>
    <definedName name="SALCRE_5188440000">#REF!</definedName>
    <definedName name="SALCRE_5189580000">#REF!</definedName>
    <definedName name="SALCRE_5190850000">#REF!</definedName>
    <definedName name="SALCRE_5190860000">#REF!</definedName>
    <definedName name="SALCRE_5190900000">#REF!</definedName>
    <definedName name="SALCRE_5191070000">#REF!</definedName>
    <definedName name="SALCRE_5191100000">#REF!</definedName>
    <definedName name="SALCRE_5191130000">#REF!</definedName>
    <definedName name="SALCRE_5191140000">#REF!</definedName>
    <definedName name="SALCRE_5191150000">#REF!</definedName>
    <definedName name="SALCRE_5191200000">#REF!</definedName>
    <definedName name="SALCRE_5191360000">#REF!</definedName>
    <definedName name="SALCRE_5191380000">#REF!</definedName>
    <definedName name="SALCRE_5191490000">#REF!</definedName>
    <definedName name="SALCRE_5192320000">#REF!</definedName>
    <definedName name="SALCRE_5192750000">#REF!</definedName>
    <definedName name="SALCRE_5194330000">#REF!</definedName>
    <definedName name="SALCRE_5194340000">#REF!</definedName>
    <definedName name="SALCRE_5207180000">#REF!</definedName>
    <definedName name="SALCRE_7000670000">#REF!</definedName>
    <definedName name="SALCRE_7001310000">#REF!</definedName>
    <definedName name="SALCRE_7002280000">#REF!</definedName>
    <definedName name="SALCRE_7002630000">#REF!</definedName>
    <definedName name="SALCRE_7003670000">#REF!</definedName>
    <definedName name="SALCRE_7003700000">#REF!</definedName>
    <definedName name="SALCRE_7003710000">#REF!</definedName>
    <definedName name="SALCRE_7003730000">#REF!</definedName>
    <definedName name="SALCRE_7004260000">#REF!</definedName>
    <definedName name="SALCRE_7005650000">#REF!</definedName>
    <definedName name="SALCRE_7006540000">#REF!</definedName>
    <definedName name="SALCRE_7006550000">#REF!</definedName>
    <definedName name="SALCRE_7006690000">#REF!</definedName>
    <definedName name="SALCRE_7006790000">#REF!</definedName>
    <definedName name="SALCRE_7006800000">#REF!</definedName>
    <definedName name="SALCRE_7006810000">#REF!</definedName>
    <definedName name="SALCRE_7006830000">#REF!</definedName>
    <definedName name="SALCRE_7006860000">#REF!</definedName>
    <definedName name="SALCRE_7006870000">#REF!</definedName>
    <definedName name="SALCRE_7006900000">#REF!</definedName>
    <definedName name="SALCRE_7006920000">#REF!</definedName>
    <definedName name="SALCRE_7006950000">#REF!</definedName>
    <definedName name="SALCRE_7006980000">#REF!</definedName>
    <definedName name="SALCRE_7007010000">#REF!</definedName>
    <definedName name="SALCRE_7007150000">#REF!</definedName>
    <definedName name="SALCRE_7007580000">#REF!</definedName>
    <definedName name="SALCRE_7007670000">#REF!</definedName>
    <definedName name="SALCRE_7007680000">#REF!</definedName>
    <definedName name="SALCRE_7007690000">#REF!</definedName>
    <definedName name="SALCRE_7008600000">#REF!</definedName>
    <definedName name="SALCRE_84000795_ABEL">#REF!</definedName>
    <definedName name="SALCRE_84001406_ADELINO_N.">#REF!</definedName>
    <definedName name="SALCRE_84001740_AUTO_LEIXO">#REF!</definedName>
    <definedName name="SALCRE_84003824_ALVES_BAND">#REF!</definedName>
    <definedName name="SALCRE_84005487_BANCO">#REF!</definedName>
    <definedName name="SALCRE_84005495_BANCO">#REF!</definedName>
    <definedName name="SALCRE_84009067_GASPE">#REF!</definedName>
    <definedName name="SALCRE_84017213_CELESTINO">#REF!</definedName>
    <definedName name="SALCRE_84022675_COPREL_COM">#REF!</definedName>
    <definedName name="SALCRE_84025216_EXTRUSAL_C">#REF!</definedName>
    <definedName name="SALCRE_84029467_GAZUTIL">#REF!</definedName>
    <definedName name="SALCRE_84030678_GUERREIRO">#REF!</definedName>
    <definedName name="SALCRE_84031275_FRANCISCO">#REF!</definedName>
    <definedName name="SALCRE_84040649_JOSE_B.FER">#REF!</definedName>
    <definedName name="SALCRE_84044946_ROSARIO">#REF!</definedName>
    <definedName name="SALCRE_84048348_MARODI_AGE">#REF!</definedName>
    <definedName name="SALCRE_84048410_MARQUES_RA">#REF!</definedName>
    <definedName name="SALCRE_84050954_MOCACOR">#REF!</definedName>
    <definedName name="SALCRE_84057878_TRANSP.JAI">#REF!</definedName>
    <definedName name="SALCRE_84059390_ALCANTARA">#REF!</definedName>
    <definedName name="SALCRE_84061816_SOC_NAC_CO">#REF!</definedName>
    <definedName name="SALCRE_84062413_F.A.P._COM">#REF!</definedName>
    <definedName name="SALCRE_84064629_CAIXA_GERA">#REF!</definedName>
    <definedName name="SALCRE_84069523_SHELL_PORT">#REF!</definedName>
    <definedName name="SALCRE_84070556_COMBUSTIVE">#REF!</definedName>
    <definedName name="SALCRE_84077658_AUTO_SUECO">#REF!</definedName>
    <definedName name="SALCRE_84090956_GRACA___LI">#REF!</definedName>
    <definedName name="SALCRE_84093017_NISA_IND.T">#REF!</definedName>
    <definedName name="SALCRE_84094757_GRACAGAS_A">#REF!</definedName>
    <definedName name="SALCRE_84095079_SUPERGAS_D">#REF!</definedName>
    <definedName name="SALCRE_84108197_MIRA">#REF!</definedName>
    <definedName name="SALCRE_84108804_BONGAS_S.C">#REF!</definedName>
    <definedName name="SALCRE_84118699_IDEALGAS_L">#REF!</definedName>
    <definedName name="SALCRE_84118931_SOCECOL_S.">#REF!</definedName>
    <definedName name="SALCRE_84131326_SIFUCEL_SI">#REF!</definedName>
    <definedName name="SALCRE_84134783_CIMPOR">#REF!</definedName>
    <definedName name="SALCRE_84137812_CIRES">#REF!</definedName>
    <definedName name="SALCRE_84150126_EMP.NACION">#REF!</definedName>
    <definedName name="SALCRE_84160474_CLUBE">#REF!</definedName>
    <definedName name="SALCRE_84163406_HENRIQUE_F">#REF!</definedName>
    <definedName name="SALCRE_84172162_CARBOGAL">#REF!</definedName>
    <definedName name="SALCRE_84184322_SOLGAS_COM">#REF!</definedName>
    <definedName name="SALCRE_84187674_AMELIA_SIL">#REF!</definedName>
    <definedName name="SALCRE_84188816_LUBRIDAO_C">#REF!</definedName>
    <definedName name="SALCRE_84192465_SOMINCOR_S">#REF!</definedName>
    <definedName name="SALCRE_84193721_GRIJO___CO">#REF!</definedName>
    <definedName name="SALCRE_84203611_JOSE_MONT.">#REF!</definedName>
    <definedName name="SALCRE_84207683_VENTARCO_V">#REF!</definedName>
    <definedName name="SALCRE_84208761_JOAO_AUG.P">#REF!</definedName>
    <definedName name="SALCRE_84219908_BETAGAS_CO">#REF!</definedName>
    <definedName name="SALCRE_84220809_VMF_PETROL">#REF!</definedName>
    <definedName name="SALCRE_84224707_ELF_TRADIN">#REF!</definedName>
    <definedName name="SALCRE_84227579_SILVAGAS_L">#REF!</definedName>
    <definedName name="SALCRE_84227994_ANIBAL_ANT">#REF!</definedName>
    <definedName name="SALCRE_84231819_TELOMIR_DI">#REF!</definedName>
    <definedName name="SALCRE_84241407_SOC.C.SOAR">#REF!</definedName>
    <definedName name="SALCRE_84243949_GASPE_LUB">#REF!</definedName>
    <definedName name="SALCRE_84244643_E.T.A._EMP">#REF!</definedName>
    <definedName name="SALCRE_84246654_TOPALISA_S">#REF!</definedName>
    <definedName name="SALCRE_84248291_J.M.CORDEI">#REF!</definedName>
    <definedName name="SALCRE_84248371_JOSE">#REF!</definedName>
    <definedName name="SALCRE_84248771_COBOLEO_DI">#REF!</definedName>
    <definedName name="SALCRE_84248771_COBOLIO">#REF!</definedName>
    <definedName name="SALCRE_84253561_JOSE_RENTE">#REF!</definedName>
    <definedName name="SALCRE_84254436_AMERICO_MA">#REF!</definedName>
    <definedName name="SALCRE_84254479_LUBRIFICAN">#REF!</definedName>
    <definedName name="SALCRE_84255521_AUTO_JULIO">#REF!</definedName>
    <definedName name="SALCRE_84257036_TRANSP.FLO">#REF!</definedName>
    <definedName name="SALCRE_84261181_SANTOS_LEI">#REF!</definedName>
    <definedName name="SALCRE_84264075_BOREALIS_P">#REF!</definedName>
    <definedName name="SALCRE_84265969_LEONEL">#REF!</definedName>
    <definedName name="SALCRE_84266809_GARAGEM_LO">#REF!</definedName>
    <definedName name="SALCRE_84267937_HIPERPNEUS">#REF!</definedName>
    <definedName name="SALCRE_84268399_AUGUSTO_CO">#REF!</definedName>
    <definedName name="SALCRE_84272477_PETROMAR_S">#REF!</definedName>
    <definedName name="SALCRE_84273406_RODO_CARGO">#REF!</definedName>
    <definedName name="SALCRE_84275042_LUBRIZOL_F">#REF!</definedName>
    <definedName name="SALCRE_84275093_REAL_PNEUS">#REF!</definedName>
    <definedName name="SALCRE_84276201_SOCER_COM.">#REF!</definedName>
    <definedName name="SALCRE_84277517_SAMPAIO">#REF!</definedName>
    <definedName name="SALCRE_84277789_ESCOL_SERV">#REF!</definedName>
    <definedName name="SALCRE_84279536_TRANSPORT.">#REF!</definedName>
    <definedName name="SALCRE_84280615_JOAO_AVELA">#REF!</definedName>
    <definedName name="SALCRE_84290467_AGRAN_AGRO">#REF!</definedName>
    <definedName name="SALCRE_84294586_TRANSPORTE">#REF!</definedName>
    <definedName name="SALCRE_84297267_TELECEL_SA">#REF!</definedName>
    <definedName name="SALCRE_84298182_PETROQUEIM">#REF!</definedName>
    <definedName name="SALCRE_84300926_PAULO___TO">#REF!</definedName>
    <definedName name="SALCRE_84302554_CAMION._CE">#REF!</definedName>
    <definedName name="SALCRE_84305537_SONANGOL">#REF!</definedName>
    <definedName name="SALCRE_84314307_PETROALENQ">#REF!</definedName>
    <definedName name="SALCRE_84315109_PORTGAS">#REF!</definedName>
    <definedName name="SALCRE_84316091_EXPO_98">#REF!</definedName>
    <definedName name="SALCRE_84317772_SETGAS">#REF!</definedName>
    <definedName name="SALCRE_84320471_UNITOR_LDA">#REF!</definedName>
    <definedName name="SALCRE_84322423_TECHINT">#REF!</definedName>
    <definedName name="SALCRE_84323063_BENCOM">#REF!</definedName>
    <definedName name="SALCRE_84323241_C.L.F._COM">#REF!</definedName>
    <definedName name="SALCRE_84328103_ANTONIO_MA">#REF!</definedName>
    <definedName name="SALCRE_84328294_OURO___COM">#REF!</definedName>
    <definedName name="SALCRE_84328715_CEGELEC">#REF!</definedName>
    <definedName name="SALCRE_84328944_TECNOPROJE">#REF!</definedName>
    <definedName name="SALCRE_84329428_LUSITANIAG">#REF!</definedName>
    <definedName name="SALCRE_84330248_SIA">#REF!</definedName>
    <definedName name="SALCRE_84330426_CAMIDIS_TR">#REF!</definedName>
    <definedName name="SALCRE_84331015_AUTO_AVENI">#REF!</definedName>
    <definedName name="SALCRE_84331376_TRANSP.OCR">#REF!</definedName>
    <definedName name="SALCRE_84331538_PROFABRIL">#REF!</definedName>
    <definedName name="SALCRE_84334073_ARMINDO_FR">#REF!</definedName>
    <definedName name="SALCRE_84334170_ICA">#REF!</definedName>
    <definedName name="SALCRE_84334480_BALUARTE_S">#REF!</definedName>
    <definedName name="SALCRE_84334804_MORGAN_STA">#REF!</definedName>
    <definedName name="SALCRE_84334820_SONANGALP">#REF!</definedName>
    <definedName name="SALCRE_84335150_FUTURO_SOC">#REF!</definedName>
    <definedName name="SALCRE_84335592_SOCIETE_GE">#REF!</definedName>
    <definedName name="SALCRE_84335606_J.ARON_COM">#REF!</definedName>
    <definedName name="SALCRE_84335932_MORGAN_GUA">#REF!</definedName>
    <definedName name="SALCRE_84337137_J.C.N._LUB">#REF!</definedName>
    <definedName name="SALCRE_84339407_TRANSP">#REF!</definedName>
    <definedName name="SALCRE_84340944_AUTO_INDUS">#REF!</definedName>
    <definedName name="SALCRE_84341207_BANCO">#REF!</definedName>
    <definedName name="SALCRE_84342009_PETROFORMA">#REF!</definedName>
    <definedName name="SALCRE_84345334_MASA">#REF!</definedName>
    <definedName name="SALCRE_84346098_ABB">#REF!</definedName>
    <definedName name="SALCRE_84346101_BASEANDAIM">#REF!</definedName>
    <definedName name="SALCRE_84348422_R">#REF!</definedName>
    <definedName name="SALCRE_84350206_FULGENCIO">#REF!</definedName>
    <definedName name="SALCRE_84352810_TRANSPORTE">#REF!</definedName>
    <definedName name="SALCRE_84355046_RENAULT_CH">#REF!</definedName>
    <definedName name="SALCRE_84355143_JOAQUIM_ME">#REF!</definedName>
    <definedName name="SALCRE_84355216_FUNDO_REG.">#REF!</definedName>
    <definedName name="SALCRE_84355259_CLIFO">#REF!</definedName>
    <definedName name="SALCRE_84355267_HONEYWELL">#REF!</definedName>
    <definedName name="SALCRE_84355941_CIMPOR_INV">#REF!</definedName>
    <definedName name="SALCRE_84355976_EMPREGADOS">#REF!</definedName>
    <definedName name="SALCRE_84357162_INST">#REF!</definedName>
    <definedName name="SALCRE_84363685_GARLAND">#REF!</definedName>
    <definedName name="SALCRE_84365297_ESUM_DICA">#REF!</definedName>
    <definedName name="SALCRE_84366358_PHIBRO_INC">#REF!</definedName>
    <definedName name="SALCRE_84366366_BANKERS_TR">#REF!</definedName>
    <definedName name="SALCRE_84367915_MITLEI">#REF!</definedName>
    <definedName name="SALCRE_84368229_MARTINS">#REF!</definedName>
    <definedName name="SALCRE_84370347_SIEMSA_CEN">#REF!</definedName>
    <definedName name="SALCRE_84371246_ENRON_CAPI">#REF!</definedName>
    <definedName name="SALCRE_84372153_ROCHA_MOTA">#REF!</definedName>
    <definedName name="SALCRE_84372749_UNIRENT_CO">#REF!</definedName>
    <definedName name="SALCRE_84374253_PETROGAL">#REF!</definedName>
    <definedName name="SALCRE_84374792_ROGERIO_SA">#REF!</definedName>
    <definedName name="SALCRE_84375047_HUMBERTO_B">#REF!</definedName>
    <definedName name="SALCRE_84375063_FEQUIFA">#REF!</definedName>
    <definedName name="SALCRE_84376086_JOAQUIM">#REF!</definedName>
    <definedName name="SALCRE_84376175_EDS_ELECTR">#REF!</definedName>
    <definedName name="SALCRE_84376353_PORTUMASA">#REF!</definedName>
    <definedName name="SALCRE_84376833_NELES">#REF!</definedName>
    <definedName name="SALCRE_84376949_CAMBOA___F">#REF!</definedName>
    <definedName name="SALCRE_84377546_CREDIT_LYO">#REF!</definedName>
    <definedName name="SALCRE_84377562_CARGILL_IN">#REF!</definedName>
    <definedName name="SALCRE_84377821_AUTO">#REF!</definedName>
    <definedName name="SALCRE_84378453_PETROGAS">#REF!</definedName>
    <definedName name="SALCRE_84378992_HONEYWELL">#REF!</definedName>
    <definedName name="SALCRE_84379328_FRANCLIM_P">#REF!</definedName>
    <definedName name="SALCRE_84379913_KOCH_SUPPL">#REF!</definedName>
    <definedName name="SALCRE_84381306_FAMOGREC">#REF!</definedName>
    <definedName name="SALCRE_84382019_CISF_RISCO">#REF!</definedName>
    <definedName name="SALCRE_84382191_COMP_IBM_P">#REF!</definedName>
    <definedName name="SALCRE_84382205_FIRMA_MSER">#REF!</definedName>
    <definedName name="SALCRE_84382213_NOVA_EDS_P">#REF!</definedName>
    <definedName name="SALCRE_84383031_C.L.T.">#REF!</definedName>
    <definedName name="SALCRE_84383236_HESS_ENERG">#REF!</definedName>
    <definedName name="SALCRE_84383252_TRAFIGURA">#REF!</definedName>
    <definedName name="SALCRE_84384224_MANUEL_COE">#REF!</definedName>
    <definedName name="SALCRE_84384232_L.P.S._SOC">#REF!</definedName>
    <definedName name="SALCRE_84384569_ANDRESSERM">#REF!</definedName>
    <definedName name="SALCRE_84384585_MARIANI_BA">#REF!</definedName>
    <definedName name="SALCRE_84384631_RESUCO">#REF!</definedName>
    <definedName name="SALCRE_84384682_EUG_NIO_FR">#REF!</definedName>
    <definedName name="SALCRE_84384690_CARLOS_M.P">#REF!</definedName>
    <definedName name="SALCRE_84384704_MARIO_JORG">#REF!</definedName>
    <definedName name="SALCRE_84384712_JULIO_F.DI">#REF!</definedName>
    <definedName name="SALCRE_84384720_JORGE_JESU">#REF!</definedName>
    <definedName name="SALCRE_84384739_JOSE_MANUE">#REF!</definedName>
    <definedName name="SALCRE_84384747_SILVA___NE">#REF!</definedName>
    <definedName name="SALCRE_84384917_TRANSPORTE">#REF!</definedName>
    <definedName name="SALCRE_84385182_CLIENTES_G">#REF!</definedName>
    <definedName name="SALCRE_84385999_PETROTRADE">#REF!</definedName>
    <definedName name="SALCRE_84386693_FILIPE_CAM">#REF!</definedName>
    <definedName name="SALCRE_84386707_JOAQUIM_RE">#REF!</definedName>
    <definedName name="SALCRE_84386715_LUIS_DIAS">#REF!</definedName>
    <definedName name="SALCRE_84386731_AGOSTINHO">#REF!</definedName>
    <definedName name="SALCRE_84386766_QUINTA_FRI">#REF!</definedName>
    <definedName name="SALCRE_84386774_NUNO_MARTA">#REF!</definedName>
    <definedName name="SALCRE_84387223_ANTONIO_FA">#REF!</definedName>
    <definedName name="SALCRE_84387568_ANIBAL_FER">#REF!</definedName>
    <definedName name="SALCRE_84387738_TOKYO_MITS">#REF!</definedName>
    <definedName name="SALCRE_84388548_IMOLISBOA">#REF!</definedName>
    <definedName name="SALCRE_84389145_ORLANDO_S.">#REF!</definedName>
    <definedName name="SALCRE_84806692_TELECHAMAD">#REF!</definedName>
    <definedName name="SALCRE_87355216_FUNDO_REG.">#REF!</definedName>
    <definedName name="SALCRE_DEVEDORES_CREDORES_DIVERSOS_C_C">#REF!</definedName>
    <definedName name="SALCRE_ORGANIS_ADMINI_OUT_OPER">#REF!</definedName>
    <definedName name="SALCRE824110000PAGAMENTOS_POR_CONTA">#REF!</definedName>
    <definedName name="SALCRE824120000RETENCAO_NA_FONTE_POR_TERCEIR">#REF!</definedName>
    <definedName name="SALCRE824120100SOBRE_RENDIMENTOS_DE_CAPITAIS">#REF!</definedName>
    <definedName name="SALCRE824120200SOBRE_RENDIMENTOS_PREDIAIS">#REF!</definedName>
    <definedName name="SALCRE824120300SOBRE_REMUN_ORGAOS_ESTATUT">#REF!</definedName>
    <definedName name="SALCRE824120400IRC_DE_APLIC_DE_CAPITAIS_TITUL">#REF!</definedName>
    <definedName name="SALCRE824120900SOBRE_OUTROS_RENDIMENTOS">#REF!</definedName>
    <definedName name="SALCRE824150000APURAMENTO">#REF!</definedName>
    <definedName name="SALCRE824170000IMPOSTO_A_RECUPERAR">#REF!</definedName>
    <definedName name="SALCRE824200000RETENCAO_DE_IMPOSTOS_S_RENDIM">#REF!</definedName>
    <definedName name="SALCRE824210000TRABALHO_DEPENDENTE">#REF!</definedName>
    <definedName name="SALCRE824210100IRS_TRABALHO_DEPENDENTE">#REF!</definedName>
    <definedName name="SALCRE824220000TRABALHO_INDEPENDENTE">#REF!</definedName>
    <definedName name="SALCRE824220100IRS_TRABALHO_INDEPENDENTE">#REF!</definedName>
    <definedName name="SALCRE824230000CAPITAIS">#REF!</definedName>
    <definedName name="SALCRE824230100IRS_RENDIMENTOS_DE_CAPITAIS">#REF!</definedName>
    <definedName name="SALCRE824230200IRC_RENDIMENTOS_DE_CAPITAIS">#REF!</definedName>
    <definedName name="SALCRE824240000PREDIAIS">#REF!</definedName>
    <definedName name="SALCRE824240100IRS_RENDIMENTOS_PREDIAIS">#REF!</definedName>
    <definedName name="SALCRE824240200IRC_RENDIMENTOS_PREDIAIS">#REF!</definedName>
    <definedName name="SALCRE824250000SOBRE_REND_SUJEITO_TX_LIBERAT">#REF!</definedName>
    <definedName name="SALCRE824250200IRS_TRAB_INDEPEND_N_RESIDENT">#REF!</definedName>
    <definedName name="SALCRE824250300IRS_PENSOES_N_RESIDENT">#REF!</definedName>
    <definedName name="SALCRE824250400IRS_CONCURSOS">#REF!</definedName>
    <definedName name="SALCRE824260000REMUNER_DE_ORGAOS_ESTATUTARIOS">#REF!</definedName>
    <definedName name="SALCRE824260200IRC_REMUN_DE_ORGAOS_ESTATUT">#REF!</definedName>
    <definedName name="SALCRE824300000IMP_S_VALOR_ACRESCENTADO__IVA">#REF!</definedName>
    <definedName name="SALCRE824320000IVA_DEDUTIVEL">#REF!</definedName>
    <definedName name="SALCRE824321000EXISTENCIAS">#REF!</definedName>
    <definedName name="SALCRE824321100CONTINENTE">#REF!</definedName>
    <definedName name="SALCRE824321110TAXA_DE__5___CONT">#REF!</definedName>
    <definedName name="SALCRE824321120TAXA_DE_16___CONT">#REF!</definedName>
    <definedName name="SALCRE824321130TAXA_DE_17___CONT">#REF!</definedName>
    <definedName name="SALCRE824321200ACORES">#REF!</definedName>
    <definedName name="SALCRE824321210TAXA_DE__4___ACORES">#REF!</definedName>
    <definedName name="SALCRE824321220TAXA_DE_12___ACORES">#REF!</definedName>
    <definedName name="SALCRE824321230TAXA_DE_13___ACORES">#REF!</definedName>
    <definedName name="SALCRE824321400INTRACOMUNITARIAS">#REF!</definedName>
    <definedName name="SALCRE824321470TAXA_DE_17___CONT">#REF!</definedName>
    <definedName name="SALCRE824322000IMOBILIZADO">#REF!</definedName>
    <definedName name="SALCRE824322100CONTINENTE">#REF!</definedName>
    <definedName name="SALCRE824322110TAXA_DE__5___CONT">#REF!</definedName>
    <definedName name="SALCRE824322120TAXA_DE_16___CONT">#REF!</definedName>
    <definedName name="SALCRE824322130TAXA_DE_17___CONT">#REF!</definedName>
    <definedName name="SALCRE824322140TAXA_DE_12___CONTIN">#REF!</definedName>
    <definedName name="SALCRE824322200ACORES">#REF!</definedName>
    <definedName name="SALCRE824322210TAXA_DE__4___ACORES">#REF!</definedName>
    <definedName name="SALCRE824322220TAXA_DE_12___ACORES">#REF!</definedName>
    <definedName name="SALCRE824322230TAXA_DE_13___ACORES">#REF!</definedName>
    <definedName name="SALCRE824322240TAXA_DE__8___ACORES">#REF!</definedName>
    <definedName name="SALCRE824322300MADEIRA">#REF!</definedName>
    <definedName name="SALCRE824322320TAXA_DE_12___MADEIRA">#REF!</definedName>
    <definedName name="SALCRE824322330TAXA_DE_13___MADEIRA">#REF!</definedName>
    <definedName name="SALCRE824322400INTRACOMUNITARIAS">#REF!</definedName>
    <definedName name="SALCRE824322410TAXA_DE__5___CONT">#REF!</definedName>
    <definedName name="SALCRE824322470TAXA_DE_17___CONT">#REF!</definedName>
    <definedName name="SALCRE824322480TAXA_DE_13___ACORES">#REF!</definedName>
    <definedName name="SALCRE824322600P._SERVI_OS_N_RESIDENTES">#REF!</definedName>
    <definedName name="SALCRE824322600P._SERVIÿOS_N_RESIDENTES">#REF!</definedName>
    <definedName name="SALCRE824322610TAXA_DE_17___CONT">#REF!</definedName>
    <definedName name="SALCRE824323000OUTROS_BENS_E_SERVICOS">#REF!</definedName>
    <definedName name="SALCRE824323100CONTINENTE">#REF!</definedName>
    <definedName name="SALCRE824323110TAXA_DE__5___CONT">#REF!</definedName>
    <definedName name="SALCRE824323120TAXA_DE_16___CONT">#REF!</definedName>
    <definedName name="SALCRE824323130TAXA_DE_17___CONT">#REF!</definedName>
    <definedName name="SALCRE824323140TAXA_DE_12___CONT">#REF!</definedName>
    <definedName name="SALCRE824323200ACORES">#REF!</definedName>
    <definedName name="SALCRE824323210TAXA_DE__4___ACORES">#REF!</definedName>
    <definedName name="SALCRE824323220TAXA_DE_12___ACORES">#REF!</definedName>
    <definedName name="SALCRE824323230TAXA_DE_13___ACORES">#REF!</definedName>
    <definedName name="SALCRE824323240TAXA_DE_08___ACORES">#REF!</definedName>
    <definedName name="SALCRE824323300MADEIRA">#REF!</definedName>
    <definedName name="SALCRE824323310TAXA_DE__4___MADEIRA">#REF!</definedName>
    <definedName name="SALCRE824323320TAXA_DE_12___MADEIRA">#REF!</definedName>
    <definedName name="SALCRE824323330TAXA_DE_13___MADEIRA">#REF!</definedName>
    <definedName name="SALCRE824323340TAXA_DE_08___MADEIRA">#REF!</definedName>
    <definedName name="SALCRE824323400INTRACOMUNITARIAS">#REF!</definedName>
    <definedName name="SALCRE824323410TAXA_DE__5___CONT">#REF!</definedName>
    <definedName name="SALCRE824323470TAXA_DE_17___CONT">#REF!</definedName>
    <definedName name="SALCRE824323600P.SERVI_OS_N_RESIDENTES">#REF!</definedName>
    <definedName name="SALCRE824323600P.SERVIÿOS_N_RESIDENTES">#REF!</definedName>
    <definedName name="SALCRE824323610TAXA_DE_17___CONT">#REF!</definedName>
    <definedName name="SALCRE824329900COMPRAS_ISENTAS">#REF!</definedName>
    <definedName name="SALCRE824330000IVA_LIQUIDADO">#REF!</definedName>
    <definedName name="SALCRE824331000OPERACOES_GERAIS">#REF!</definedName>
    <definedName name="SALCRE824331100CONTINENTE">#REF!</definedName>
    <definedName name="SALCRE824331110TAXA_DE__5___CONT">#REF!</definedName>
    <definedName name="SALCRE824331120TAXA_DE_16___CONT">#REF!</definedName>
    <definedName name="SALCRE824331130TAXA_DE_17___CONT">#REF!</definedName>
    <definedName name="SALCRE824331140TAXA_DE_12___CONT">#REF!</definedName>
    <definedName name="SALCRE824331200ACORES">#REF!</definedName>
    <definedName name="SALCRE824331210TAXA_DE__4___ACORES">#REF!</definedName>
    <definedName name="SALCRE824331220TAXA_DE_12___ACORES">#REF!</definedName>
    <definedName name="SALCRE824331230TAXA_DE_13___ACORES">#REF!</definedName>
    <definedName name="SALCRE824331240TAXA_DE_08___ACORES">#REF!</definedName>
    <definedName name="SALCRE824331300MADEIRA">#REF!</definedName>
    <definedName name="SALCRE824331310TAXA_DE__4___MADEIRA">#REF!</definedName>
    <definedName name="SALCRE824331320TAXA_DE_12___MADEIRA">#REF!</definedName>
    <definedName name="SALCRE824331330TAXA_DE_13___MADEIRA">#REF!</definedName>
    <definedName name="SALCRE824331340TAXA_DE_08___MADEIRA">#REF!</definedName>
    <definedName name="SALCRE824331400INTRACOMUNITARIAS">#REF!</definedName>
    <definedName name="SALCRE824331410TAXA_DE__5___CONT">#REF!</definedName>
    <definedName name="SALCRE824331470TAXA_DE_17___CONT">#REF!</definedName>
    <definedName name="SALCRE824331600P.SERV._N_RESIDENTES">#REF!</definedName>
    <definedName name="SALCRE824331610TAXA_DE_17___CONT">#REF!</definedName>
    <definedName name="SALCRE824331900VENDAS_ISENTAS">#REF!</definedName>
    <definedName name="SALCRE824340000IVA_REGULARIZACOES">#REF!</definedName>
    <definedName name="SALCRE824341000IVA_REGUL_MENSAIS_FAV_EMPRESA">#REF!</definedName>
    <definedName name="SALCRE824341100MENSAIS_FAVOR_EMPRESA_CONT">#REF!</definedName>
    <definedName name="SALCRE824341200MENSAIS_FAVOR_EMPRESA_ACORES">#REF!</definedName>
    <definedName name="SALCRE824341300MENSAIS_FAVOR_EMPRESA_MADEIRA">#REF!</definedName>
    <definedName name="SALCRE824342000IVA_REGUL_MENSAIS_FAV_ESTADO">#REF!</definedName>
    <definedName name="SALCRE824342100MENSAIS_FAVOR_ESTADO_CONT">#REF!</definedName>
    <definedName name="SALCRE824342200MENSAIS_FAVOR_ESTADO_ACORES">#REF!</definedName>
    <definedName name="SALCRE824350000IVA_APURAMENTO">#REF!</definedName>
    <definedName name="SALCRE824360000IVA_A_PAGAR">#REF!</definedName>
    <definedName name="SALCRE824361000IVA_VALORES_APURADOS">#REF!</definedName>
    <definedName name="SALCRE824400000RESTANTES_IMPOSTOS">#REF!</definedName>
    <definedName name="SALCRE824400100IMPOSTO_SELO_S_TRANSACCOES">#REF!</definedName>
    <definedName name="SALCRE824400200IMPOSTO_SELO_PESSOAL">#REF!</definedName>
    <definedName name="SALCRE824500000CONTRIB_SEGURANCA_SOCIAL">#REF!</definedName>
    <definedName name="SALCRE824510000CENTRO_REG_SEG_SOCIAL">#REF!</definedName>
    <definedName name="SALCRE824510100CENTRO_REG_SEG_SOC_A_HEROISMO">#REF!</definedName>
    <definedName name="SALCRE824510200CENTRO_REG_SEG_SOC_AVEIRO">#REF!</definedName>
    <definedName name="SALCRE824510300CENTRO_REG_SEG_SOC_COIMBRA">#REF!</definedName>
    <definedName name="SALCRE824510400CENTRO_REG_SEG_SOC_FARO">#REF!</definedName>
    <definedName name="SALCRE824510500CENTRO_REG_SEG_SOC_LISBOA">#REF!</definedName>
    <definedName name="SALCRE824510600CENTRO_REG_SEG_SOC_PORTO">#REF!</definedName>
    <definedName name="SALCRE824510700CENTRO_REG_SEG_SOC_SETUBAL">#REF!</definedName>
    <definedName name="SALCRE824510900CENTRO_REG_SEG_SOC_MADEIRA">#REF!</definedName>
    <definedName name="SALCRE824512000CAIXA_PREV_MEDICOS_PORTUGUESES">#REF!</definedName>
    <definedName name="SALCRE824900000OUTRAS_TRIBUTACOES">#REF!</definedName>
    <definedName name="SALCRE824900500DIR_GERAL_ALFANDEGAS_CONT">#REF!</definedName>
    <definedName name="SALCRE824900517ISP_IMP_PROD_PET_COMB_LIQUIDOS">#REF!</definedName>
    <definedName name="SALCRE824900600DIR_GERAL_ALFANDEGAS_MADEIRA">#REF!</definedName>
    <definedName name="SALCRE824900617ISP_IMP_PROD_PET_COMB_LIQUIDOS">#REF!</definedName>
    <definedName name="SALCRE824900700DIR_GERAL_ALFANDEGA_ACORES">#REF!</definedName>
    <definedName name="SALCRE824900717ISP_IMP_PROD_PET_COMB_LIQUIDOS">#REF!</definedName>
    <definedName name="SALCRE825000000ACCIONISTAS">#REF!</definedName>
    <definedName name="SALCRE825200000EMPRESAS_DO_GRUPO">#REF!</definedName>
    <definedName name="SALCRE825210000EMPRESTIMOS">#REF!</definedName>
    <definedName name="SALCRE825211000MOCACOR_C__SUPRIMENTOS">#REF!</definedName>
    <definedName name="SALCRE825212000AGRAN_C__SUPRIMENTOS">#REF!</definedName>
    <definedName name="SALCRE825214000PETROGAL_CHINESA_C_SUPRIMENT">#REF!</definedName>
    <definedName name="SALCRE825215000CLC_C_SUPRIMENTOS">#REF!</definedName>
    <definedName name="SALCRE825216000PETROGAS_C_SUPRIMENTOS">#REF!</definedName>
    <definedName name="SALCRE825217000PETROMAR_C__SUPRIMENTOS">#REF!</definedName>
    <definedName name="SALCRE825218000PETROGAL_ANGOLA_C__SUPRIMENTOS">#REF!</definedName>
    <definedName name="SALCRE825230000RESULTADOS_ATRIBUIDOS">#REF!</definedName>
    <definedName name="SALCRE825230100EIVAL">#REF!</definedName>
    <definedName name="SALCRE825230200SACOR_MARITIMA_SA">#REF!</definedName>
    <definedName name="SALCRE825230300GALP_INTERNATIONAL_CORPORATION">#REF!</definedName>
    <definedName name="SALCRE825230400AGRAN___AGROQUIMICA_DE_ANGOLA">#REF!</definedName>
    <definedName name="SALCRE825230600SAAGA___SOC_ACOREANA_GASES">#REF!</definedName>
    <definedName name="SALCRE825230700GITE_GALP_INT_TRADING_EST">#REF!</definedName>
    <definedName name="SALCRE825250000DIF_DE_CAMBIO_REF_2529000">#REF!</definedName>
    <definedName name="SALCRE825250000DIF_DE_CAMBIO_REF_25290000">#REF!</definedName>
    <definedName name="SALCRE825290000OUTRAS_OPERACOES">#REF!</definedName>
    <definedName name="SALCRE825290100AGRAN_AGROQUIMICA_ANGOLA">#REF!</definedName>
    <definedName name="SALCRE825290200AGRAN_C_ESPECIAL">#REF!</definedName>
    <definedName name="SALCRE825290300AGRAN_C_PLAFOND_ESPECIAL">#REF!</definedName>
    <definedName name="SALCRE825290400CARBOGAL_CARBONOS_PORTUGAL_SA">#REF!</definedName>
    <definedName name="SALCRE825290500GARAGEM_AUTO_RIBEIROS_LDA">#REF!</definedName>
    <definedName name="SALCRE825290600CLC_COM_LOGIST_COMBUST">#REF!</definedName>
    <definedName name="SALCRE825290700EIVAL">#REF!</definedName>
    <definedName name="SALCRE825290800GALP_AFRICA_EXPL_PETROLEOS_LDA">#REF!</definedName>
    <definedName name="SALCRE825290800PETROGAL_EXPLORA_aO_LDA">#REF!</definedName>
    <definedName name="SALCRE825290900GALP_INTERNATIONAL_CORPORATION">#REF!</definedName>
    <definedName name="SALCRE825291000GALP_INT_TRADING_ESTABLISHMENT">#REF!</definedName>
    <definedName name="SALCRE825291002GITE___MERCADO_DE_PAPEL">#REF!</definedName>
    <definedName name="SALCRE825291200FERREIRA_LOPES___ALVES_LDA">#REF!</definedName>
    <definedName name="SALCRE825291300FIGUEIRAS_FRANCA_LDA">#REF!</definedName>
    <definedName name="SALCRE825291400GARAGEM_CENT_STA_BARBARA_LDA">#REF!</definedName>
    <definedName name="SALCRE825291600SALCO_SOC_ALG_CARB_OLEOS_LDA">#REF!</definedName>
    <definedName name="SALCRE825291700GARAGEM_CALDAS_LDA">#REF!</definedName>
    <definedName name="SALCRE825291800GALPGESTE_LDA">#REF!</definedName>
    <definedName name="SALCRE825292000MOCACOR_DISTRIB_COMBUSTIVEIS">#REF!</definedName>
    <definedName name="SALCRE825292002MOCACOR_C_C">#REF!</definedName>
    <definedName name="SALCRE825292300PETROGAL_ESPANOLA_SA">#REF!</definedName>
    <definedName name="SALCRE825292400PETROGAL_ESPANOLA_RESERVA_ESTR">#REF!</definedName>
    <definedName name="SALCRE825292500PETROGAL_CHINESA_LDA">#REF!</definedName>
    <definedName name="SALCRE825292600PETROGAL_ANGOLA_LDA">#REF!</definedName>
    <definedName name="SALCRE825292700PETROMAR_C__PLAFOND_ESPECIAL">#REF!</definedName>
    <definedName name="SALCRE825292800SACOR_MARITIMA_SA">#REF!</definedName>
    <definedName name="SALCRE825293000TAGUS_RE_SA">#REF!</definedName>
    <definedName name="SALCRE825293200PETROGAL_ACORES__LDA">#REF!</definedName>
    <definedName name="SALCRE825293300PETROGAL_MADEIRA__LDA">#REF!</definedName>
    <definedName name="SALCRE825293400PETROFORMA___PETROGAL_FORMA_AO">#REF!</definedName>
    <definedName name="SALCRE825295000SAAGA___SOC_ACOREANA_GASES">#REF!</definedName>
    <definedName name="SALCRE825295001SAAGA_C_C">#REF!</definedName>
    <definedName name="SALCRE825295002SAAGA_C__DESP_COMBUSTIVEIS">#REF!</definedName>
    <definedName name="SALCRE825295003SAAGA_C__DESP_GASES">#REF!</definedName>
    <definedName name="SALCRE825295004SAAGA_C__FACT_ENCHI_GASES">#REF!</definedName>
    <definedName name="SALCRE825295500SOTURIS_SOC_EXP_HOTEL_E_TURISM">#REF!</definedName>
    <definedName name="SALCRE825300000EMPRESAS_ASSOCIADAS">#REF!</definedName>
    <definedName name="SALCRE825330000RESULTADOS_ATRIBUIDOS">#REF!</definedName>
    <definedName name="SALCRE825330100SAAGA_SOC_ACOREANA_ARMAZ_GASES">#REF!</definedName>
    <definedName name="SALCRE825330200TRADINGPOR_EMP_COM_EST_PORTUG">#REF!</definedName>
    <definedName name="SALCRE825390000OUTRAS_OPERACOES">#REF!</definedName>
    <definedName name="SALCRE825391000HOTELGAL_SOC_HOTEIS_PORT._SA">#REF!</definedName>
    <definedName name="SALCRE825392000ENACOL___EMP_NAC_COMB_SARL">#REF!</definedName>
    <definedName name="SALCRE825392001ENACOL___C_C">#REF!</definedName>
    <definedName name="SALCRE825392002ENACOL___C__PLAFOND_ESPECIAL">#REF!</definedName>
    <definedName name="SALCRE825392500PORTGAS_SOC_PROD_DIST_GAS_SA">#REF!</definedName>
    <definedName name="SALCRE825392501PORTGAS___C_C">#REF!</definedName>
    <definedName name="SALCRE825392502PORTGAS_CAPITAL_SUBSCR_N_REALI">#REF!</definedName>
    <definedName name="SALCRE825392700SAAGA_SOC_ACOREANA_GASES">#REF!</definedName>
    <definedName name="SALCRE825392701SAAGA_C_C">#REF!</definedName>
    <definedName name="SALCRE825392702SAAGA_C_DESPACHO_COMBUSTIVEIS">#REF!</definedName>
    <definedName name="SALCRE825392703SAAGA_C_DESPACHO_GASES">#REF!</definedName>
    <definedName name="SALCRE825392705SAAGA_C_FACT_ENCHIMENT_GASES">#REF!</definedName>
    <definedName name="SALCRE825393400SONANGALP_C_C">#REF!</definedName>
    <definedName name="SALCRE825400000OUT_EMP._PARTIC.E_PARTICIPANTE">#REF!</definedName>
    <definedName name="SALCRE825410000EMPRESTIMOS">#REF!</definedName>
    <definedName name="SALCRE825410400AGRAN___C_SUPRIMENTOS">#REF!</definedName>
    <definedName name="SALCRE825430000RESULTADOS_ATRIBUIDOS">#REF!</definedName>
    <definedName name="SALCRE825430400FINA_PETROLEOS_DE_ANGOLA_SARL">#REF!</definedName>
    <definedName name="SALCRE825430600AGRAN___AGROQ._DE_ANGOLA">#REF!</definedName>
    <definedName name="SALCRE825490000OUTRAS_OPERACOES">#REF!</definedName>
    <definedName name="SALCRE825490400LUSITANIAGAS">#REF!</definedName>
    <definedName name="SALCRE825490600AGRAN___AGROQ_DE_ANGOLA">#REF!</definedName>
    <definedName name="SALCRE825490700AGRAN___C___ESPECIAL">#REF!</definedName>
    <definedName name="SALCRE825490800AGRAN___C___PLAFOND_ESPECIAL">#REF!</definedName>
    <definedName name="SALCRE826000000OUTROS_DEVEDORES_E_CREDORES">#REF!</definedName>
    <definedName name="SALCRE826100000FORNECEDORES_DE_IMOBILIZADO">#REF!</definedName>
    <definedName name="SALCRE826101000FORNECEDORES_IMOB_C_C">#REF!</definedName>
    <definedName name="SALCRE826102000FORNECEDORES_IMOB_C__SADOS_DEV">#REF!</definedName>
    <definedName name="SALCRE826110000FORNECEDORES_DE_IMOBILIZ_C_C">#REF!</definedName>
    <definedName name="SALCRE826111000FORNEC_IMOBIL_C_C_NACIONAIS">#REF!</definedName>
    <definedName name="SALCRE826112000FORNEC_IMOBIL_C_C_ESTRANGEIROS">#REF!</definedName>
    <definedName name="SALCRE826130000FORNEC_C_DEP_DE_GARANTIA_IMOBI">#REF!</definedName>
    <definedName name="SALCRE826131000FORNECED_C_DEP_GARANT_IMOB">#REF!</definedName>
    <definedName name="SALCRE826132000FORNECED_C_DEP_GARANT_IMOB_MM">#REF!</definedName>
    <definedName name="SALCRE826180000FORNEC_C_FACT_REC_CONF_IMOB">#REF!</definedName>
    <definedName name="SALCRE826181000FORNECED_C_FACT_REC_CONF_IMOB">#REF!</definedName>
    <definedName name="SALCRE826190000ADIANTAM_A_FORNEC_DE_IMOBILIZ">#REF!</definedName>
    <definedName name="SALCRE826200000PESSOAL">#REF!</definedName>
    <definedName name="SALCRE826220000REMUNER_A_PAGAR_PESSOAL">#REF!</definedName>
    <definedName name="SALCRE826240000ADIANTAMENTOS_AO_PESSOAL">#REF!</definedName>
    <definedName name="SALCRE826240100ADT_PESS_PROPRIO_MES">#REF!</definedName>
    <definedName name="SALCRE826240101ADIANTAMENTOS_PROPRIO_MES__NOR">#REF!</definedName>
    <definedName name="SALCRE826240102ADIANTAMENTOS_PROPRIO_MES__CEN">#REF!</definedName>
    <definedName name="SALCRE826240103ADIANTAMENTOS_PROPRIO_MES__SUL">#REF!</definedName>
    <definedName name="SALCRE826240200ADT_PESS_S_FERIAS_E_NATAL">#REF!</definedName>
    <definedName name="SALCRE826240201SUB_FERIAS_E_NATAL___________N">#REF!</definedName>
    <definedName name="SALCRE826240202SUB_FERIAS_E_NATAL___________C">#REF!</definedName>
    <definedName name="SALCRE826240203SUB_FERIAS_E_NATAL___________S">#REF!</definedName>
    <definedName name="SALCRE826240300ADT_PESS_PRESTAC_MENSAIS">#REF!</definedName>
    <definedName name="SALCRE826240301PRESTACOES_MENSAIS_________NOR">#REF!</definedName>
    <definedName name="SALCRE826240302PRESTACOES_MENSAIS_________CEN">#REF!</definedName>
    <definedName name="SALCRE826240303PRESTACOES_MENSAIS_________SUL">#REF!</definedName>
    <definedName name="SALCRE826240400ADT_PESS_AQUIS_DE_VIATURAS">#REF!</definedName>
    <definedName name="SALCRE826240401AQUISICAO_DE_VIATURAS______NOR">#REF!</definedName>
    <definedName name="SALCRE826240402AQUISICAO_DE_VIATURAS______CEN">#REF!</definedName>
    <definedName name="SALCRE826240403AQUISICAO_DE_VIATURAS______SUL">#REF!</definedName>
    <definedName name="SALCRE826240500ADT_PESS_RUVA">#REF!</definedName>
    <definedName name="SALCRE826240501RUVA_______________________NOR">#REF!</definedName>
    <definedName name="SALCRE826240502RUVA_______________________CEN">#REF!</definedName>
    <definedName name="SALCRE826240503RUVA_______________________SUL">#REF!</definedName>
    <definedName name="SALCRE826240600ADT_PESS_DSP_SAUDE_PESSOAL">#REF!</definedName>
    <definedName name="SALCRE826240602DSP_SAUDE_PESSOAL__________CEN">#REF!</definedName>
    <definedName name="SALCRE826240603DSP_SAUDE_PESSOAL__________SUL">#REF!</definedName>
    <definedName name="SALCRE826240700ADT_PESS_DSP_SAUDE_FAMIL">#REF!</definedName>
    <definedName name="SALCRE826240701DSP_SAUDE_FAMILIARES_______NOR">#REF!</definedName>
    <definedName name="SALCRE826240702DSP_SAUDE_FAMILIARES_______CEN">#REF!</definedName>
    <definedName name="SALCRE826240703DSP_SAUDE_FAMILIARES_______SUL">#REF!</definedName>
    <definedName name="SALCRE826240800ADT_PESS_PLANO_DEFECIENTES">#REF!</definedName>
    <definedName name="SALCRE826240801PLANO_DEFECIENTES__________NOR">#REF!</definedName>
    <definedName name="SALCRE826240802PLANO_DEFECIENTES__________CEN">#REF!</definedName>
    <definedName name="SALCRE826240803PLANO_DEFECIENTES__________SUL">#REF!</definedName>
    <definedName name="SALCRE826240900ADT_PESS_HABITACAO">#REF!</definedName>
    <definedName name="SALCRE826240901HABITACAO__________________NOR">#REF!</definedName>
    <definedName name="SALCRE826240902HABITACAO__________________CEN">#REF!</definedName>
    <definedName name="SALCRE826240903HABITACAO__________________SUL">#REF!</definedName>
    <definedName name="SALCRE826241000ADT_PESS_AUTO_CONSTRUCAO">#REF!</definedName>
    <definedName name="SALCRE826241002AUTO_CONSTRUCAO____________CEN">#REF!</definedName>
    <definedName name="SALCRE826241003AUTO_CONSTRUCAO____________SUL">#REF!</definedName>
    <definedName name="SALCRE826241100ADT_PESS_VENDA_CASAS_SINES">#REF!</definedName>
    <definedName name="SALCRE826241101VENDA_CASAS_SINES__________NOR">#REF!</definedName>
    <definedName name="SALCRE826241102VENDA_CASAS_SINES__________CEN">#REF!</definedName>
    <definedName name="SALCRE826241103VENDA_CASAS_SINES__________SUL">#REF!</definedName>
    <definedName name="SALCRE826241200ADT_PESS_SEGUR_VND_CASAS_SINES">#REF!</definedName>
    <definedName name="SALCRE826241201SEG_VENDA_CASAS_SINES______NOR">#REF!</definedName>
    <definedName name="SALCRE826241202SEG_VENDA_CASAS_SINES______CEN">#REF!</definedName>
    <definedName name="SALCRE826241203SEG_VENDA_CASAS_SINES______SUL">#REF!</definedName>
    <definedName name="SALCRE826241400ADT_PESS_JUROS_DE_EMPRESTIMOS">#REF!</definedName>
    <definedName name="SALCRE826241401JUROS_DE_EMPRESTIMOS_______NOR">#REF!</definedName>
    <definedName name="SALCRE826241402JUROS_DE_EMPRESTIMOS_______CEN">#REF!</definedName>
    <definedName name="SALCRE826241403JUROS_DE_EMPRESTIMOS_______SUL">#REF!</definedName>
    <definedName name="SALCRE826241800ADT_PESS_SUBS_ANTECIP_OCUPACAO">#REF!</definedName>
    <definedName name="SALCRE826241801ADT_PESS_SUBS_ANTECIP_OCUPACAO">#REF!</definedName>
    <definedName name="SALCRE826241900ADT_PESS_OUTROS_ADIANTAMENTOS">#REF!</definedName>
    <definedName name="SALCRE826241902OUTROS_ADIANTAMENTOS_______CEN">#REF!</definedName>
    <definedName name="SALCRE826241903OUTROS_ADIANTAMENTOS_______SUL">#REF!</definedName>
    <definedName name="SALCRE826250000CAUCOES_DOS_ORG_SOCIAIS">#REF!</definedName>
    <definedName name="SALCRE826260000CAUCOES_DO_PESSOAL">#REF!</definedName>
    <definedName name="SALCRE826290000OUT_OPERCACOES_COM_PESSOAL">#REF!</definedName>
    <definedName name="SALCRE826290100ABONOS_DE_FAMILIA">#REF!</definedName>
    <definedName name="SALCRE826290200QUOTIZACOES_DO_G_D_PETROGAL">#REF!</definedName>
    <definedName name="SALCRE826290201QUOTIZACOES_DO_G_D_P_______NOR">#REF!</definedName>
    <definedName name="SALCRE826290202QUOTIZACOES_DO_G_D_P_______CEN">#REF!</definedName>
    <definedName name="SALCRE826290203QUOTIZACOES_DO_G_D_P_______SUL">#REF!</definedName>
    <definedName name="SALCRE826290300QUOTIZ_DA_ASSOC_DOS_REFORMADOS">#REF!</definedName>
    <definedName name="SALCRE826290301QUOTIZ_DA_ASSOC_REFORMADOS_NOR">#REF!</definedName>
    <definedName name="SALCRE826290302QUOTIZ_DA_ASSOC_REFORMADOS_CEN">#REF!</definedName>
    <definedName name="SALCRE826290303QUOTIZ_DA_ASSOC_REFORMADOS_SUL">#REF!</definedName>
    <definedName name="SALCRE826290400RECIBOS_DA_COOPERATIVA">#REF!</definedName>
    <definedName name="SALCRE826290402RECIBOS_DA_COOPERATIVA_____CEN">#REF!</definedName>
    <definedName name="SALCRE826290500BAIRROS_SOCIAIS">#REF!</definedName>
    <definedName name="SALCRE826290502BAIRROS_SOCIAIS____________CEN">#REF!</definedName>
    <definedName name="SALCRE826290504BAIRROS_SOCIAIS_VAL_REGULARIZA">#REF!</definedName>
    <definedName name="SALCRE826290600VENDA_DE_PRODUTOS_PETROGAL">#REF!</definedName>
    <definedName name="SALCRE826290602VENDA_DE_PROD_PETROGAL_____CEN">#REF!</definedName>
    <definedName name="SALCRE826290603VENDA_DE_PROD_PETROGAL_____SUL">#REF!</definedName>
    <definedName name="SALCRE826290700SEGUROS_PETROGAL">#REF!</definedName>
    <definedName name="SALCRE826290800GRUPO_DESPORTIVO_PETROGAL">#REF!</definedName>
    <definedName name="SALCRE826290801SEGUROS_G_D_PETROGAL_______NOR">#REF!</definedName>
    <definedName name="SALCRE826290802SEGUROS_G_D_PETROGAL_______CEN">#REF!</definedName>
    <definedName name="SALCRE826290803SEGUROS_G_D_PETROGAL_______SUL">#REF!</definedName>
    <definedName name="SALCRE826290804PERIODIZACAO_C__G_D_PETROGAL">#REF!</definedName>
    <definedName name="SALCRE826290900REMUNER_E_ENCARG_A_REGULARIZAR">#REF!</definedName>
    <definedName name="SALCRE826290901REMUN_E_ENC_A_REGULARIZAR__NOR">#REF!</definedName>
    <definedName name="SALCRE826290902REMUN_E_ENC_A_REGULARIZAR__CEN">#REF!</definedName>
    <definedName name="SALCRE826290903REMUN_E_ENC_A_REGULARIZAR__SUL">#REF!</definedName>
    <definedName name="SALCRE826291000DESCONTOS_DA_FUNCAO_PUBLICA">#REF!</definedName>
    <definedName name="SALCRE826291100PLANO_COMPLEM_DE_REFORMA">#REF!</definedName>
    <definedName name="SALCRE826291110PLANO_C_REFORMA_EX_ASSOC_AFRIC">#REF!</definedName>
    <definedName name="SALCRE826291300REGULARIZACAO_CONTAS_PESSOAL">#REF!</definedName>
    <definedName name="SALCRE826291301OUT_CONTAS_PESSOAL_REGUL___NOR">#REF!</definedName>
    <definedName name="SALCRE826291302OUT_CONTAS_PESSOAL_REGUL___CEN">#REF!</definedName>
    <definedName name="SALCRE826291303OUT_CONTAS_PESSOAL_REGUL___SUL">#REF!</definedName>
    <definedName name="SALCRE826291304OUT_CONTAS_PESSOAL_REGUL___GER">#REF!</definedName>
    <definedName name="SALCRE826291400DESCONTOS_JUDICIAIS">#REF!</definedName>
    <definedName name="SALCRE826291401DESC_JUDICIAIS_____________NOR">#REF!</definedName>
    <definedName name="SALCRE826291402DESC_JUDICIAIS_____________CEN">#REF!</definedName>
    <definedName name="SALCRE826291403DESC_JUDICIAIS_____________SUL">#REF!</definedName>
    <definedName name="SALCRE826291500SENHAS_DE_TAXAS_MODERADORAS">#REF!</definedName>
    <definedName name="SALCRE826291502SENHAS_TX_MODERADORAS__CEN">#REF!</definedName>
    <definedName name="SALCRE826291503SENHAS_TX_MODERADORAS__SUL">#REF!</definedName>
    <definedName name="SALCRE826291600VENDAS_C__CARTAO_GALP">#REF!</definedName>
    <definedName name="SALCRE826291601VENDAS_C_CARTAO_GALP__NOR">#REF!</definedName>
    <definedName name="SALCRE826291602VENDAS_C_CARTAO_GALP__CEN">#REF!</definedName>
    <definedName name="SALCRE826291603VENDAS_C_CARTAO_GALP__SUL">#REF!</definedName>
    <definedName name="SALCRE826291700UTILIZACAO_VIATURAS">#REF!</definedName>
    <definedName name="SALCRE826291701UTILIZACAO_VIATURAS_NOR">#REF!</definedName>
    <definedName name="SALCRE826291702UTILIZACAO_VIATURAS_CEN">#REF!</definedName>
    <definedName name="SALCRE826291703UTILIZACAO_VIATURAS_SUL">#REF!</definedName>
    <definedName name="SALCRE826291800AQUISICAO_VIATURAS_AVP">#REF!</definedName>
    <definedName name="SALCRE826291801AQUISICAO_VIATURAS_AVP_NOR">#REF!</definedName>
    <definedName name="SALCRE826291802AQUISICAO_VIATURAS_AVP_CEN">#REF!</definedName>
    <definedName name="SALCRE826291803AQUISICAO_VIATURAS_AVP_SUL">#REF!</definedName>
    <definedName name="SALCRE826300000SINDICATOS">#REF!</definedName>
    <definedName name="SALCRE826310000SINDICATOS">#REF!</definedName>
    <definedName name="SALCRE826500000CREDORES_SUBSCR_NAO_LIBERADAS">#REF!</definedName>
    <definedName name="salcre826500300_Portgas">#REF!</definedName>
    <definedName name="SALCRE826500300PORTGAS_SOC_PROD_DIST_GAS_SA">#REF!</definedName>
    <definedName name="SALCRE826500600SETGAS_SOC_PROD_DISTRIB_GAS">#REF!</definedName>
    <definedName name="SALCRE826501000CLC_COMP_LOGIST_COMBUSTIVEIS">#REF!</definedName>
    <definedName name="SALCRE826501100PETROGAL_ESPANHOLA_SA">#REF!</definedName>
    <definedName name="SALCRE826501200SONANGALP_C__CAPITAL">#REF!</definedName>
    <definedName name="SALCRE826501201SONANGALP_REC_PT_AV_BRA_LUANDA">#REF!</definedName>
    <definedName name="SALCRE826501202SONANGALP_REC_PT_AVAL___LUANDA">#REF!</definedName>
    <definedName name="SALCRE826501203SONANGALP_REC_MAT_ENVIADO">#REF!</definedName>
    <definedName name="salcre826501400_Petrogal_Angola">#REF!</definedName>
    <definedName name="SALCRE826501400PETROGAL_ANGOLA__LDA">#REF!</definedName>
    <definedName name="salcre826501500_Petrogal_Acores">#REF!</definedName>
    <definedName name="SALCRE826501500PETROGAL_A_ORES__LDA">#REF!</definedName>
    <definedName name="salcre826501600_Petrogal_Madeira">#REF!</definedName>
    <definedName name="SALCRE826501600PETROGAL_MADEIRA__LDA">#REF!</definedName>
    <definedName name="SALCRE826501700PETROFORMA_PET_FORMACAO_SA">#REF!</definedName>
    <definedName name="SALCRE826501800PETROGAL_GUINE_BISSAU_LDA">#REF!</definedName>
    <definedName name="SALCRE826501900SOPOR___SOC_DIST_COMB_SA">#REF!</definedName>
    <definedName name="SALCRE826600000OBRIGACIONISTAS">#REF!</definedName>
    <definedName name="SALCRE826600800AMORT_E_JUR_OBRIG_INT_1985">#REF!</definedName>
    <definedName name="SALCRE826600804AMORT_OBRIG_INT_1985_SORT_04">#REF!</definedName>
    <definedName name="SALCRE826600847JUROS_OBRIG_INT_1985_CUP_07">#REF!</definedName>
    <definedName name="SALCRE826600850JUROS_OBRIG_INT_1985_CUP_10">#REF!</definedName>
    <definedName name="SALCRE826610000OBRIGACIONISTAS_C_SUBSCRICAO">#REF!</definedName>
    <definedName name="SALCRE826610200OBRIGACOES_SUBSCRITAS_PETROG_9">#REF!</definedName>
    <definedName name="SALCRE826610300OBRIGACOES_SUBSCRITAS_PETROG_9">#REF!</definedName>
    <definedName name="SALCRE826700000CONSULT_ASSESS_E_INTERMEDIAR">#REF!</definedName>
    <definedName name="SALCRE826710000REVENDORES_DE_GAS_CANALIZADO">#REF!</definedName>
    <definedName name="SALCRE826720000INTERMEDIARIOS_E_COMISSIONISTA">#REF!</definedName>
    <definedName name="SALCRE826730000REVENDEDORES_GAS_CANALIZADO_VE">#REF!</definedName>
    <definedName name="SALCRE826800000DEVEDORES_CREDORES_DIVERSOS">#REF!</definedName>
    <definedName name="SALCRE826810000DEVEDORES_E_CREDORES_DIV_C_C">#REF!</definedName>
    <definedName name="SALCRE826811000DIF_DE_CAMBIO_REF_A_CONTA_2681">#REF!</definedName>
    <definedName name="SALCRE826812000DIF_CAMBIO_FORNEC">#REF!</definedName>
    <definedName name="SALCRE826820000ORGANISMOS_ADMINISTRATIVOS_C_C">#REF!</definedName>
    <definedName name="SALCRE826830000ORGANISMOS_ADMINISTR_OUT_OPER">#REF!</definedName>
    <definedName name="SALCRE826830100FUNDO_REGIONAL_ABAST_ACORES">#REF!</definedName>
    <definedName name="SALCRE826830101DIF_PRECO_COMBUSTIVEIS">#REF!</definedName>
    <definedName name="SALCRE826830102DIF_PRECO_GAS">#REF!</definedName>
    <definedName name="SALCRE826830103DIF_FRETE_G.P.L.">#REF!</definedName>
    <definedName name="SALCRE826830200DIR_REG_C_IND___MADEIRA">#REF!</definedName>
    <definedName name="SALCRE826830202DIF_PRECO_G.P.L.">#REF!</definedName>
    <definedName name="SALCRE826840000DEVEDORES_CREDORES_P__CAUCOES">#REF!</definedName>
    <definedName name="SALCRE826840100CAUCOES_E_GARANTIAS_PRESTADAS">#REF!</definedName>
    <definedName name="SALCRE826840101CAPITANIA_PORTO_DE_LEIXOES">#REF!</definedName>
    <definedName name="SALCRE826840105SERVICOS_MUNICIP_DE_COIMBRA">#REF!</definedName>
    <definedName name="SALCRE826840106SERV_MUN_AGUAS_SANEAM_PORTO">#REF!</definedName>
    <definedName name="SALCRE826840108ESCOLA_PREPARATORIA_VIATODOS">#REF!</definedName>
    <definedName name="SALCRE826840109SERV_MUNIC_AGUA_SAN_MATOSINHOS">#REF!</definedName>
    <definedName name="SALCRE826840110ELECTRICIDADE_PORTUGAL_EP_EDP">#REF!</definedName>
    <definedName name="SALCRE826840112CTT_TLP_DIR_REG_CORREIO_SUL">#REF!</definedName>
    <definedName name="SALCRE826840113PENS_V.S.LUCAS_CGD">#REF!</definedName>
    <definedName name="SALCRE826840114ACCOES_JUDICIAIS_EM_CURSO">#REF!</definedName>
    <definedName name="SALCRE826840115MINIST_COMERC_TURISMO_ANGOLA">#REF!</definedName>
    <definedName name="SALCRE826840116GAR_F_MAGALHAES_M_D_PEREIRA_LD">#REF!</definedName>
    <definedName name="SALCRE826840119TRIBUNAL_JUDICIAL_DA_GOLEGA">#REF!</definedName>
    <definedName name="SALCRE826840121CAMARA_MUNICIPAL_DE_VISEU">#REF!</definedName>
    <definedName name="SALCRE826840122AGRAN_CONTA_CAUCAO_ADMINISTRAD">#REF!</definedName>
    <definedName name="SALCRE826840123EMP_ELECTRICIDADE_ACORES">#REF!</definedName>
    <definedName name="SALCRE826840124EMPARQUE___DIR_C_GALP_QUIMICOS">#REF!</definedName>
    <definedName name="SALCRE826840125ESLI___DIR_S_CONT_TESOURARIA">#REF!</definedName>
    <definedName name="SALCRE826840126EMPARQUE___DIR_SERV_JURIDICOS">#REF!</definedName>
    <definedName name="SALCRE826840127EMPARQUE___DIR_C_GALP_COMBUSTI">#REF!</definedName>
    <definedName name="SALCRE826840128EMPARQUE___DIR_SERV_GESTAO_RIS">#REF!</definedName>
    <definedName name="SALCRE826840129SERV_MUNIC_AGUA_SAN_BRAGA">#REF!</definedName>
    <definedName name="SALCRE826840151CTT__CORREIOS_PORTUGAL_SERV_AV">#REF!</definedName>
    <definedName name="SALCRE826840152DEPOSITO_GARANTIA_EDP_PORTO">#REF!</definedName>
    <definedName name="SALCRE826840153DEPOSITO_GARANTIA_EDP_SINES">#REF!</definedName>
    <definedName name="SALCRE826840154DEPOSITO_GARANTIA_ALD">#REF!</definedName>
    <definedName name="SALCRE826840200CAUCOES_E_GARANTIAS_RECEBIDAS">#REF!</definedName>
    <definedName name="SALCRE826840201CAUCOES_GARRAFAS_GAS_LISBOA">#REF!</definedName>
    <definedName name="SALCRE826840202CAUCOES_GARRAFAS_GAS_PORTO">#REF!</definedName>
    <definedName name="SALCRE826840204CAUC_GARANTIA_CONSUMO_LISBOA">#REF!</definedName>
    <definedName name="SALCRE826840205CAUC_GARANTIA_CONSUMO_PORTO">#REF!</definedName>
    <definedName name="SALCRE826840206AVELINO_FERREIRA_FIGUEIRA">#REF!</definedName>
    <definedName name="SALCRE826840208ROCHA_MOTA___SOARES_LDA">#REF!</definedName>
    <definedName name="SALCRE826840209FOSTER_WEELER">#REF!</definedName>
    <definedName name="SALCRE826840211BATISTA___IRMAOS_LDA">#REF!</definedName>
    <definedName name="SALCRE826840212CAUCOES_P_CARTOES_DE_ACESSO__D">#REF!</definedName>
    <definedName name="SALCRE826840213CAUCOES_P_USO_FERRAMENTAS_BOA">#REF!</definedName>
    <definedName name="SALCRE826840214CAUCOES_P_CARTOES_DE_ACESSO__D">#REF!</definedName>
    <definedName name="SALCRE826840215CAUCOES_GARRAFAS_GAS_MADEIRA">#REF!</definedName>
    <definedName name="SALCRE826840216CAUCOES_GARANTIA_CONSUMO_MADEI">#REF!</definedName>
    <definedName name="SALCRE826840217CAUCOES_GARRAFAS_GAS_ACORES">#REF!</definedName>
    <definedName name="SALCRE826840218CAUCOES_GARANTIA_CONSUMO_ACORE">#REF!</definedName>
    <definedName name="SALCRE826840219TALMETAIS___SOC_SUCATAS_F_N_LD">#REF!</definedName>
    <definedName name="SALCRE826840220ANT_MATAN_A_COSTA_MET_FERRO_LD">#REF!</definedName>
    <definedName name="SALCRE826840220ANT_MATANÿA_COSTA_MET_FERRO_LD">#REF!</definedName>
    <definedName name="SALCRE826840221VELALUZ_ERNESTO_SOARES_MOREIRA">#REF!</definedName>
    <definedName name="SALCRE826840223SOCER___COM_E_IND_RESINAS_SA">#REF!</definedName>
    <definedName name="SALCRE826840224MCDONALD_S_A_SERV_SEIXAL">#REF!</definedName>
    <definedName name="SALCRE826850000DEVEDORES_CREDORES_M_LONGO_PRA">#REF!</definedName>
    <definedName name="SALCRE826850001ANGOL_C_C">#REF!</definedName>
    <definedName name="SALCRE826850002UOP_LIMITED___PLATINUM_POOL">#REF!</definedName>
    <definedName name="SALCRE826850003J_M_CORDEIRO">#REF!</definedName>
    <definedName name="SALCRE826850004ETA_EMPRESA_DE_TRANSP_ALENTEJA">#REF!</definedName>
    <definedName name="SALCRE826850005LUBRIDAO">#REF!</definedName>
    <definedName name="SALCRE826850006ADELINO_NUNES_SERRA">#REF!</definedName>
    <definedName name="SALCRE826850007VALENTIM_MORGADO_E_FERREIRA">#REF!</definedName>
    <definedName name="SALCRE826850008JOAO_CRISTOVAO_CHINA">#REF!</definedName>
    <definedName name="SALCRE826850011GASPE_EMP_GAS_D_PETROL">#REF!</definedName>
    <definedName name="SALCRE826850012AUTO_JULIO_LDA">#REF!</definedName>
    <definedName name="SALCRE826850013BERNARDO_MARIA_TOME_AGUIAR">#REF!</definedName>
    <definedName name="SALCRE826850014COOP_HABIT_PETROGAL_CESSA_AO_C">#REF!</definedName>
    <definedName name="SALCRE826850014COOP_HABIT_PETROGAL_CESSAÿÿO_C">#REF!</definedName>
    <definedName name="SALCRE826850062ENCO_C_VND_PARQUE_M_EMILIA">#REF!</definedName>
    <definedName name="SALCRE826850158TEPAR_CARTAO_INTERNAC_M_L_P_EM">#REF!</definedName>
    <definedName name="SALCRE826850297COMB_AL_ALENTEJO_P_RENOVACAO_R">#REF!</definedName>
    <definedName name="SALCRE826850299JOSE_CARDOSO_O_DOLORES_P_REN_R">#REF!</definedName>
    <definedName name="SALCRE826860000DEVEDORES_CREDORES_IMOBILIZADO">#REF!</definedName>
    <definedName name="SALCRE826860001EIVAL">#REF!</definedName>
    <definedName name="SALCRE826860004CLC_COMP_LOGIST_COMBUST_SA">#REF!</definedName>
    <definedName name="SALCRE826880000DEVEDORES_DUVIDOSOS">#REF!</definedName>
    <definedName name="SALCRE826880155SOCONFECCOES_TEXTEIS_LDA">#REF!</definedName>
    <definedName name="SALCRE826880300TURIBERICA_SOC_INVEST_LDA">#REF!</definedName>
    <definedName name="SALCRE826880461VALADAS__SA">#REF!</definedName>
    <definedName name="SALCRE826880465CASA_PIA_ATLETICO_CLUBE">#REF!</definedName>
    <definedName name="SALCRE826880470BOAVISTA_FUTEBOL_CLUBE">#REF!</definedName>
    <definedName name="SALCRE826880500CAMARA_MUNICIPAL_DE_OEIRAS">#REF!</definedName>
    <definedName name="SALCRE826880502BELENENSES_C_FUTEBOL">#REF!</definedName>
    <definedName name="SALCRE826880504CARLOS_SABIDO">#REF!</definedName>
    <definedName name="SALCRE826880554JUDI_SERVICOS_LDA">#REF!</definedName>
    <definedName name="SALCRE826880575ACESSORIOS_VITORIA_LDA">#REF!</definedName>
    <definedName name="SALCRE826880576MACHUQUEIRO___SOUSA_LDA">#REF!</definedName>
    <definedName name="SALCRE826881301EMISSAO_CLANDESTINA_A_A">#REF!</definedName>
    <definedName name="SALCRE826882015EMP_IND_MET_RAMOA_LDA">#REF!</definedName>
    <definedName name="SALCRE826883619H_VAULTIER___CO">#REF!</definedName>
    <definedName name="SALCRE826883756JOSE_GUIMARAES_COSTA">#REF!</definedName>
    <definedName name="SALCRE826885496ALVARO_ROQUETTE_DESP">#REF!</definedName>
    <definedName name="SALCRE826885510JOSE_MANUEL_PINHEIRO_G_PEREIRA">#REF!</definedName>
    <definedName name="SALCRE826887502TECHNIP_FIN_CRED_LYONNAIS">#REF!</definedName>
    <definedName name="SALCRE826890000CONTAS_DE_REGUL_E_TRANSITORIAS">#REF!</definedName>
    <definedName name="SALCRE826890100CHEQ_AUT_ABAST_CONSUMOS">#REF!</definedName>
    <definedName name="SALCRE826890110CH_AUT_ABAST_EMITIDOS_CONSUMOS">#REF!</definedName>
    <definedName name="SALCRE826890111AUT_ABAST_CONSUMOS___EMITIDOS">#REF!</definedName>
    <definedName name="SALCRE826890116AUT_ABAST_CONSUMOS___EMITIDOS">#REF!</definedName>
    <definedName name="SALCRE826890117AUT_ABAST_CONSUMOS___EMITIDOS">#REF!</definedName>
    <definedName name="SALCRE826890118AUT_ABAST_CONSUMOS___EMITIDOS">#REF!</definedName>
    <definedName name="SALCRE826890120CH_AUT_ABAST_UTILIZAD_CONSUMOS">#REF!</definedName>
    <definedName name="SALCRE826890121AUT_ABAST_CONSUMOS___UTILIZADA">#REF!</definedName>
    <definedName name="SALCRE826890126AUT_ABAST_CONSUMOS___UTILIZADA">#REF!</definedName>
    <definedName name="SALCRE826890127AUT_ABAST_CONSUMOS_UTILIZAD_19">#REF!</definedName>
    <definedName name="SALCRE826890128AUT_ABAST_CONSUMOS_UTILIZAD_19">#REF!</definedName>
    <definedName name="SALCRE826890200CHEQUES_GAS">#REF!</definedName>
    <definedName name="SALCRE826890201CHEQ_BUTANO_EMIT_CLIENTES">#REF!</definedName>
    <definedName name="SALCRE826891000CHEQ_AUT_ABAST_CLIENTES_DIVER">#REF!</definedName>
    <definedName name="SALCRE826891002AUT_ABAST_DIVERSOS">#REF!</definedName>
    <definedName name="SALCRE826891006AUT_ABAST_DIVERSOS___1996">#REF!</definedName>
    <definedName name="SALCRE826891007AUT_ABAST_DIVERSOS___1997">#REF!</definedName>
    <definedName name="SALCRE826891008AUT_ABAST_DIVERSOS___1998">#REF!</definedName>
    <definedName name="SALCRE826891100CH_AUT_ABAST_C_DIPLOMATICO">#REF!</definedName>
    <definedName name="SALCRE826891103AUT_ABAST_CD_SUPER">#REF!</definedName>
    <definedName name="SALCRE826891104AUT_ABAST_CD_GASOLEO">#REF!</definedName>
    <definedName name="SALCRE826891106AUT_ABAST_CD_SUPER_1996">#REF!</definedName>
    <definedName name="SALCRE826891107AUT_ABAST_CD_SUPER_1997">#REF!</definedName>
    <definedName name="SALCRE826891200SENHAS_GOV_REGIONAL_ACORES">#REF!</definedName>
    <definedName name="SALCRE826891300CLIENTES_A_REGULARIZAR">#REF!</definedName>
    <definedName name="SALCRE826891302DIF_EXERCICIO_DE_1994">#REF!</definedName>
    <definedName name="SALCRE826891303DIF_EXERCICIO">#REF!</definedName>
    <definedName name="SALCRE826891303DIF_EXERCICIO_DE_1995">#REF!</definedName>
    <definedName name="SALCRE826891400CHEQUES_TESOURARIAS">#REF!</definedName>
    <definedName name="SALCRE826891401CHEQUES_COMBUST_TESOURARIAS">#REF!</definedName>
    <definedName name="SALCRE826891402CHEQUES_GAS_TESOURARIAS">#REF!</definedName>
    <definedName name="SALCRE826891406CHEQUES_COMBUST_TESOURARIA_199">#REF!</definedName>
    <definedName name="SALCRE826891407CHEQUES_COMBUST_TESOUR_1997">#REF!</definedName>
    <definedName name="SALCRE826891408CHEQUES_COMBUST_TESOUR_1998">#REF!</definedName>
    <definedName name="SALCRE826891500DIFERENCAS_T_LEITURA_C_CONSIG">#REF!</definedName>
    <definedName name="SALCRE826891529DIF_TALOES_LEITURA___NORMAL">#REF!</definedName>
    <definedName name="SALCRE826891531DIF_TALOES_LEITURA___SUPER">#REF!</definedName>
    <definedName name="SALCRE826891532DIF_TALOES_LEITURA_SUPER_S_CH">#REF!</definedName>
    <definedName name="SALCRE826891583DIF_TALOES_LEITURA___GASOLEO">#REF!</definedName>
    <definedName name="SALCRE826891599DIF_TALOES_LEITURA___OUTRAS">#REF!</definedName>
    <definedName name="SALCRE826891600AUTORIZ_ABASTEC_COMBUSTIVEIS">#REF!</definedName>
    <definedName name="SALCRE826891602AUT_AB_COMB_TESOUR_T_RIBEIRO">#REF!</definedName>
    <definedName name="SALCRE826891606AUT_AB_COMB_TESOURARIA_1996">#REF!</definedName>
    <definedName name="SALCRE826891607AUT_AB_COMB_TESOURARIA_1997">#REF!</definedName>
    <definedName name="SALCRE826891608AUT_AB_COMB_TESOURARIA_1998">#REF!</definedName>
    <definedName name="SALCRE826891700AUTORIZ_ABASTEC_GAS">#REF!</definedName>
    <definedName name="SALCRE826891702AUT_AB_GAS_TESOUR_T_RIBEIRO">#REF!</definedName>
    <definedName name="SALCRE826891800MEIOS_DE_PAGAMENTO">#REF!</definedName>
    <definedName name="SALCRE826891820OUTROS_MEIOS_DE_PAGAMENTO">#REF!</definedName>
    <definedName name="SALCRE826891821MEIOS_PAGAMENTO_REQ_CART_GALP">#REF!</definedName>
    <definedName name="SALCRE826891823MEIOS_PAGAMENTO_ANOS_ANTER">#REF!</definedName>
    <definedName name="SALCRE826891824MEIOS_DE_PAGAMENTO___DESPESAS">#REF!</definedName>
    <definedName name="SALCRE826891829CARTAO_GALP_NORMAL">#REF!</definedName>
    <definedName name="SALCRE826891831CARTAO_GALP_SUPER">#REF!</definedName>
    <definedName name="SALCRE826891883CARTAO_GALP_GASOLEO">#REF!</definedName>
    <definedName name="SALCRE826891887CHEQUES_PRE_DATADOS_DE_CLIENTE">#REF!</definedName>
    <definedName name="SALCRE826891894FALSIF_94_MEIOS_PAG">#REF!</definedName>
    <definedName name="SALCRE826891895FALSIF_95_MEIOS_PAG">#REF!</definedName>
    <definedName name="SALCRE826891900TICKETS_RESTAURANTE">#REF!</definedName>
    <definedName name="SALCRE826891903TICKETS_TESOUR_REF_LISBOA">#REF!</definedName>
    <definedName name="SALCRE826892000C_LIGACAO_CLIENTES">#REF!</definedName>
    <definedName name="SALCRE826892002CLIENTES_NOTAS_DEBITO_CREDITO">#REF!</definedName>
    <definedName name="SALCRE826892003CLIENTES_CAIXA">#REF!</definedName>
    <definedName name="SALCRE826892005CLIENTES_BANCOS">#REF!</definedName>
    <definedName name="SALCRE826892200C_LIGACAO_FORNEC_PAGAMENTOS">#REF!</definedName>
    <definedName name="SALCRE826892202FORNEC_PAGAMENTOS_ENC_CONTAS">#REF!</definedName>
    <definedName name="SALCRE826892205FORNEC_PAGAM_MOEDA_ESTRANGEIRA">#REF!</definedName>
    <definedName name="SALCRE826892211FORNEC_C_FACTURAS_JA_PAGAS">#REF!</definedName>
    <definedName name="SALCRE826892300C_LIGACAO_TESOURARIA">#REF!</definedName>
    <definedName name="SALCRE826892301C_LIG_DEVED_E_CREDORES">#REF!</definedName>
    <definedName name="SALCRE826892302C_LIG_FORNECEDORES_PGT_MANUAL">#REF!</definedName>
    <definedName name="SALCRE826892304C_LIG_FORNEC_REF_PORTO">#REF!</definedName>
    <definedName name="SALCRE826892305C_LIG_FORNEC_REF_SINES">#REF!</definedName>
    <definedName name="SALCRE826892306C_LIG_INVEST_FINANCEIROS">#REF!</definedName>
    <definedName name="SALCRE826892307C_LIG_CAIXA_PETROFORMA">#REF!</definedName>
    <definedName name="SALCRE826892308C_LIG_PETROGAL_A_ORES">#REF!</definedName>
    <definedName name="SALCRE826892310C_LIG_BANCOS">#REF!</definedName>
    <definedName name="SALCRE826892320CAIXA_EXTERNO_M_POMBAL">#REF!</definedName>
    <definedName name="SALCRE826892321C_LIGACAO_DIF_INTEGRACAO">#REF!</definedName>
    <definedName name="SALCRE826892322CAIXA_INTERNO_M_POMBAL">#REF!</definedName>
    <definedName name="SALCRE826892323CAIXA_C_RUIVO__MINI_PARQUE">#REF!</definedName>
    <definedName name="SALCRE826892324CAIXA_REFINARIA_DO_PORTO">#REF!</definedName>
    <definedName name="SALCRE826892325CAIXA_REFINARIA_SINES">#REF!</definedName>
    <definedName name="SALCRE826892326CAIXA_PARQUE_AVEIRO">#REF!</definedName>
    <definedName name="SALCRE826892327CAIXA_PARQUE_FARO">#REF!</definedName>
    <definedName name="SALCRE826892328CAIXA_PARQUE_BOA_NOVA">#REF!</definedName>
    <definedName name="SALCRE826892329CAIXA_TOMAS_RIBEIRO">#REF!</definedName>
    <definedName name="SALCRE826892330CAIXA_PARQUE_OLIVAIS">#REF!</definedName>
    <definedName name="SALCRE826892331CAIXA_PARQUE_ROSAIRINHO">#REF!</definedName>
    <definedName name="SALCRE826892332CAIXA_PARQUE_PERAFITA">#REF!</definedName>
    <definedName name="SALCRE826892333CAIXA_PARQUE_P_BRANDAO">#REF!</definedName>
    <definedName name="SALCRE826892334CAIXA_PARQUE_SINES">#REF!</definedName>
    <definedName name="SALCRE826892335CAIXA_PARQUE_AVEIRAS">#REF!</definedName>
    <definedName name="SALCRE826892342PARQUE_DE_CABO_RUIVO____ATE_10">#REF!</definedName>
    <definedName name="SALCRE826892343PARQUE_DA_MATINHA_______ATE_10">#REF!</definedName>
    <definedName name="SALCRE826892345FAB_E_ARM_OLEOS_C_RUIVO_ATE_10">#REF!</definedName>
    <definedName name="SALCRE826892347AEROINSTALACAO_PORTELA__ATE_10">#REF!</definedName>
    <definedName name="SALCRE826892351CONTA_LIG_R3___R2___LISBOA">#REF!</definedName>
    <definedName name="SALCRE826892352CONTA_LIG_R3___R2___PORTO">#REF!</definedName>
    <definedName name="SALCRE826892353CONTA_LIG_R3___R2___SINES">#REF!</definedName>
    <definedName name="SALCRE826892374PARQUE_DE_SINES_________ATE_10">#REF!</definedName>
    <definedName name="SALCRE826892389AEROINST_DA_HORTA_______ATE_10">#REF!</definedName>
    <definedName name="SALCRE826892392AEROINST_PORTO_SANTO____ATE_10">#REF!</definedName>
    <definedName name="SALCRE826893100PERIODIZACAO_DE_CUSTOS">#REF!</definedName>
    <definedName name="SALCRE826893110PERIODIZ_SEG_AUTOM___AVP">#REF!</definedName>
    <definedName name="SALCRE826893110PERIODIZ_SEGUROS">#REF!</definedName>
    <definedName name="SALCRE826893111PERIODIZ_SEGUROS_AUTOM_FROTA">#REF!</definedName>
    <definedName name="SALCRE826893112PERIODIZ_SEG_AUTOM_RUVA">#REF!</definedName>
    <definedName name="SALCRE826893113PERIODIZ_SEG_DANOS_MAT_PERD_EX">#REF!</definedName>
    <definedName name="SALCRE826893114PERIODIZ_SEG_CAUCOES">#REF!</definedName>
    <definedName name="SALCRE826893117PERIODIZ_SEG_RESPONS_CIVIL">#REF!</definedName>
    <definedName name="SALCRE826893118PERIODIZ_SEG_TRANSPORTES">#REF!</definedName>
    <definedName name="SALCRE826893119PERIODIZ_SEG_VAL_TRANSIT_FRAUD">#REF!</definedName>
    <definedName name="SALCRE826893120PERIODIZ_SEG_VIAG_E_BAGAGENS">#REF!</definedName>
    <definedName name="SALCRE826893121PERIODIZ_SEG_ACID_PESS_OCUP_VI">#REF!</definedName>
    <definedName name="SALCRE826893122PERIODIZ_SEG_MULTI_RISCO">#REF!</definedName>
    <definedName name="SALCRE826893123PERIODIZ_SEG_DIVERSOS">#REF!</definedName>
    <definedName name="SALCRE826893125PERIODIZ_SEG_TRANSPORTES">#REF!</definedName>
    <definedName name="SALCRE826893126PERIODIZ_SEG_AUTO_RESP_CIVIL">#REF!</definedName>
    <definedName name="SALCRE826893127PERIODIZ_SEG_AUTO_SEGURO">#REF!</definedName>
    <definedName name="SALCRE826893128PERIODIZ_SEG_SINES">#REF!</definedName>
    <definedName name="SALCRE826893129PERIOD_SEG_ALUG_LONGA_DURACAO">#REF!</definedName>
    <definedName name="SALCRE826893130PERIODIZ_CUSTO_PESSOAL">#REF!</definedName>
    <definedName name="SALCRE826893170PERIODIZ_DESPESAS_FINANCEIRAS">#REF!</definedName>
    <definedName name="SALCRE826893171PERIODIZ_JUR_EMPR_INTERNOS">#REF!</definedName>
    <definedName name="SALCRE826893200PERIODIZACAO_DE_PROVEITOS">#REF!</definedName>
    <definedName name="SALCRE826893220PERIODIZ_OBRIGACOES_DO_TESOURO">#REF!</definedName>
    <definedName name="SALCRE826893400DESPESAS_A_AGUARDAR_DECISAO_DE">#REF!</definedName>
    <definedName name="SALCRE826893401MISSAO_TOTAL_PETROGAL___PORTO">#REF!</definedName>
    <definedName name="SALCRE826893402MISSAO_TOTAL_PETROGAL___SINES">#REF!</definedName>
    <definedName name="SALCRE826893600SEGURO_SAUDE_EXCESSO_PLAFOND">#REF!</definedName>
    <definedName name="SALCRE826893601APOLICE_05_800025">#REF!</definedName>
    <definedName name="SALCRE826893602VALORES_A_RECEBER_TRABALHADORE">#REF!</definedName>
    <definedName name="SALCRE826895000CONTAS_TRANSITORIAS_ESPECIAIS">#REF!</definedName>
    <definedName name="SALCRE826895015TRANSIT_NUCLEO_FORNECEDORES">#REF!</definedName>
    <definedName name="SALCRE826895018TRANSIT_STOCK_P_ACAB_E_MATER">#REF!</definedName>
    <definedName name="SALCRE826895022TRANSIT_NUCLEO_DE_MOV_INTERNO">#REF!</definedName>
    <definedName name="SALCRE826895023TRANSIT_NUCLEO_DE_CODIFICACAO">#REF!</definedName>
    <definedName name="SALCRE826895025TRANSIT_IMOBIL_EM_CURSO">#REF!</definedName>
    <definedName name="SALCRE826895029TRANSIT_ANALISE_DE_CONTAS">#REF!</definedName>
    <definedName name="SALCRE826895080TRANSIT_CONTABILIDADE_SINES">#REF!</definedName>
    <definedName name="SALCRE826895081TRANSIT_REGULARIZACAO_PESS_SIN">#REF!</definedName>
    <definedName name="SALCRE826895082TRANSIT_CONTABILID_REF_LISBOA">#REF!</definedName>
    <definedName name="SALCRE826895086TRANSIT_CONTABILID_REF_PORTO">#REF!</definedName>
    <definedName name="SALCRE826895087TRANSIT_DESP_DEBITAR_TOTAL_POR">#REF!</definedName>
    <definedName name="SALCRE826895100CONTAS_TRANSITORIAS_ESPECIAIS">#REF!</definedName>
    <definedName name="SALCRE826895115TRANSIT_NUCLEO_FORNECEDORES">#REF!</definedName>
    <definedName name="SALCRE826895116TRANSIT_REG_AUTONOMAS___DOC_A">#REF!</definedName>
    <definedName name="SALCRE826895117TRANSIT_NUCL_CUST_VEND_DIFERC">#REF!</definedName>
    <definedName name="SALCRE826895121TRANSIT_PRODUCAO_INDUSTRIAL">#REF!</definedName>
    <definedName name="SALCRE826895123TRANSIT_MOV_INTERNO_E_INTEGRA">#REF!</definedName>
    <definedName name="SALCRE826895123TRANSIT_MOV_INTERNO_E_INTEGRAÿ">#REF!</definedName>
    <definedName name="SALCRE826895123TRANSIT_NUCLEO_DE_CODIFICACAO">#REF!</definedName>
    <definedName name="SALCRE826895125TRANSIT_IMOBIL_EM_CURSO">#REF!</definedName>
    <definedName name="SALCRE826895127TRANSIT_IMOBILIZADO_FIXO">#REF!</definedName>
    <definedName name="SALCRE826895129TRANSIT_ANALISE_DE_CONTAS">#REF!</definedName>
    <definedName name="SALCRE826895130TRANSIT_GALP_FROTA_PETROGAL_ES">#REF!</definedName>
    <definedName name="SALCRE826895131TRANSIT_PARTICIPADAS_E_CONCILI">#REF!</definedName>
    <definedName name="SALCRE826895132TRANSIT_GALP_FROTA_REG_IVA_ESP">#REF!</definedName>
    <definedName name="SALCRE826895151GAB_COOR_AFRICA_DOC_A_REGUL">#REF!</definedName>
    <definedName name="SALCRE826895160TRANSIT_COBR_LETR_ENC_DES_REG">#REF!</definedName>
    <definedName name="SALCRE826895174TRANSIT_SEGURO_VIDA_FACULTATIV">#REF!</definedName>
    <definedName name="SALCRE826895177GIAG_ENCARGOS_C_SEGUROS_RUVA">#REF!</definedName>
    <definedName name="SALCRE826895180TRANSIT_CONTABILIDADE_SINES">#REF!</definedName>
    <definedName name="SALCRE826895181TRANSIT_REGULARIZACAO_PESS_SIN">#REF!</definedName>
    <definedName name="SALCRE826895182TRANSIT_CONTABILID_REF_LISBOA">#REF!</definedName>
    <definedName name="SALCRE826895186TRANSIT_CONTABILID_REF_PORTO">#REF!</definedName>
    <definedName name="SALCRE826895190TRANSIT_DESP_JUDICIAIS_LISBOA">#REF!</definedName>
    <definedName name="SALCRE826895200CONTAS_LIGAA_AO_EMPRESAS_DO_GR">#REF!</definedName>
    <definedName name="SALCRE826895200CONTAS_LIQUIDA_AO_EMPRESAS_DO">#REF!</definedName>
    <definedName name="SALCRE826895211GALP_INT_CORPORATION">#REF!</definedName>
    <definedName name="SALCRE826895212PETROGAL_CHINESA__LDA">#REF!</definedName>
    <definedName name="SALCRE826895300CONTAS_LIQUIDA_AO_EMPRESAS_ASS">#REF!</definedName>
    <definedName name="SALCRE826895301CONTA_LIQUIDACAO_EGA">#REF!</definedName>
    <definedName name="SALCRE826895302CONTA_LIQUIDACAO_EGL">#REF!</definedName>
    <definedName name="SALCRE826895400CONTAS_LIQUIDA_AO_OUTRAS_EMPRE">#REF!</definedName>
    <definedName name="SALCRE826895400CONTAS_LIQUIDAÿAO_OUTRAS_EMPRE">#REF!</definedName>
    <definedName name="SALCRE826895401CONTA_LIQUIDACAO_LUSAGAS">#REF!</definedName>
    <definedName name="SALCRE826895402COOP_HABITA_aO_PESSOAL_PETROGA">#REF!</definedName>
    <definedName name="SALCRE826895402COOP_HABITAÿÿO_PESSOAL_PETROGA">#REF!</definedName>
    <definedName name="SALCRE826895500CONTAS_TRANSITORIAS_GERAIS">#REF!</definedName>
    <definedName name="SALCRE826895513REGUL_DD_DCL">#REF!</definedName>
    <definedName name="SALCRE826895515AMERICO_MONIZ_B_GOUVEIA">#REF!</definedName>
    <definedName name="SALCRE826895516SACOR_MARITIMA___MONOBOIA">#REF!</definedName>
    <definedName name="SALCRE826895517EDIFICIO_GALP">#REF!</definedName>
    <definedName name="SALCRE826895521IVA_APURAMENTO___FRANCA">#REF!</definedName>
    <definedName name="SALCRE826895522IVA_APURAMENTO___HOLANDA">#REF!</definedName>
    <definedName name="SALCRE826895523IVA_APURAMENTO___ALEMANHA">#REF!</definedName>
    <definedName name="SALCRE826895541PETROBRAS_C__IMPOSTOS_A_RECUPE">#REF!</definedName>
    <definedName name="SALCRE826895542COMATRA_C_IMPOSTOS_A_RECUPERAR">#REF!</definedName>
    <definedName name="SALCRE826895561FGRC_REMUNER_TIT_PARTICIPACAO">#REF!</definedName>
    <definedName name="SALCRE826895570ALIENAC_SINIST_IMOBILIZ_REGUL">#REF!</definedName>
    <definedName name="SALCRE826895571ALIENACAO_RA_IMOBILIZ_REG_INTE">#REF!</definedName>
    <definedName name="SALCRE826895574DIFERENCAS_FACT_GAS_COMBUST">#REF!</definedName>
    <definedName name="SALCRE826895576PRESTACAO_VENDA_TERRENOS_EDIFI">#REF!</definedName>
    <definedName name="SALCRE826895577CONSORCIOS_C_TERRENOS">#REF!</definedName>
    <definedName name="SALCRE826895580FUNDO_PENSOES_RECUP_DESEMBOLS">#REF!</definedName>
    <definedName name="SALCRE826895582PRE_REFORMA_UTILIZ_PROVISAO">#REF!</definedName>
    <definedName name="SALCRE826895588JUROS_TIT_ALHEIOS_EMPREGADOS">#REF!</definedName>
    <definedName name="SALCRE826895595BERNARDO_MARIA_TOME_AGUIAR">#REF!</definedName>
    <definedName name="SALCRE826900000ADIANTAMENTOS_P__C__VENDAS">#REF!</definedName>
    <definedName name="SALCRE826900100RESERVAS_ESTRATEGICAS">#REF!</definedName>
    <definedName name="SALCRE826900101MOBIL">#REF!</definedName>
    <definedName name="SALCRE826900102SHELL">#REF!</definedName>
    <definedName name="SALCRE826900103BP">#REF!</definedName>
    <definedName name="SALCRE826900104ESSO">#REF!</definedName>
    <definedName name="SALCRE826900105CEPSA">#REF!</definedName>
    <definedName name="SALCRE826900106REPSOL">#REF!</definedName>
    <definedName name="SALCRE826900107TOTAL">#REF!</definedName>
    <definedName name="SALCRE826900108PETRAS">#REF!</definedName>
    <definedName name="SALCRE826900109E.T.C.___TERMINAIS_MARITIMOS_S">#REF!</definedName>
    <definedName name="SALCRE826900110AGIP">#REF!</definedName>
    <definedName name="SALCRE826900200CRUDE_OIL_FORWARD">#REF!</definedName>
    <definedName name="SALCRE826900201CRUDE_OIL_FORWARD_CHASE_MANHAT">#REF!</definedName>
    <definedName name="SALCREA25290000OUTRAS_OPERACOES">#REF!</definedName>
    <definedName name="SALCREA25390000OUTRAS_OPERACOES">#REF!</definedName>
    <definedName name="SALCREA25490000OUTRAS_OPERACOES">#REF!</definedName>
    <definedName name="SALCREA26290700SEGUROS_PETROGAL">#REF!</definedName>
    <definedName name="SALCREA26291100PLANO_COMPLEM_DE_REFORMA">#REF!</definedName>
    <definedName name="SALCREA26830000ORGANISMOS_ADMINISTR_OUT_OPER">#REF!</definedName>
    <definedName name="SALCREA26880500CAMARA_MUNICIPAL_DE_OEIRAS">#REF!</definedName>
    <definedName name="SALCREA26893120PERIODIZ_SEG_VIAG_E_BAGAGENS">#REF!</definedName>
    <definedName name="SALCREA26900000ADIANTAMENTOS_P__C__VENDAS">#REF!</definedName>
    <definedName name="sald_cre_do">#REF!</definedName>
    <definedName name="SALDEV_5000170000">#REF!</definedName>
    <definedName name="SALDEV_5000240000">#REF!</definedName>
    <definedName name="SALDEV_5000300000">#REF!</definedName>
    <definedName name="SALDEV_5000380000">#REF!</definedName>
    <definedName name="SALDEV_5000990000">#REF!</definedName>
    <definedName name="SALDEV_5001180000">#REF!</definedName>
    <definedName name="SALDEV_5001630000">#REF!</definedName>
    <definedName name="SALDEV_5002910000">#REF!</definedName>
    <definedName name="SALDEV_5007560000">#REF!</definedName>
    <definedName name="SALDEV_5008370000">#REF!</definedName>
    <definedName name="SALDEV_5009680000">#REF!</definedName>
    <definedName name="SALDEV_5010360000">#REF!</definedName>
    <definedName name="SALDEV_5011080000">#REF!</definedName>
    <definedName name="SALDEV_5015680000">#REF!</definedName>
    <definedName name="SALDEV_5016010000">#REF!</definedName>
    <definedName name="SALDEV_5018700000">#REF!</definedName>
    <definedName name="SALDEV_5019580000">#REF!</definedName>
    <definedName name="SALDEV_5021280000">#REF!</definedName>
    <definedName name="SALDEV_5027910000">#REF!</definedName>
    <definedName name="SALDEV_5029000000">#REF!</definedName>
    <definedName name="SALDEV_5034280000">#REF!</definedName>
    <definedName name="SALDEV_5034400000">#REF!</definedName>
    <definedName name="SALDEV_5039140000">#REF!</definedName>
    <definedName name="SALDEV_5048190000">#REF!</definedName>
    <definedName name="SALDEV_5050040000">#REF!</definedName>
    <definedName name="SALDEV_5051920000">#REF!</definedName>
    <definedName name="SALDEV_5057260000">#REF!</definedName>
    <definedName name="SALDEV_5059120000">#REF!</definedName>
    <definedName name="SALDEV_5063410000">#REF!</definedName>
    <definedName name="SALDEV_5066550000">#REF!</definedName>
    <definedName name="SALDEV_5066680000">#REF!</definedName>
    <definedName name="SALDEV_5071630000">#REF!</definedName>
    <definedName name="SALDEV_5081910000">#REF!</definedName>
    <definedName name="SALDEV_5087030000">#REF!</definedName>
    <definedName name="SALDEV_5089880000">#REF!</definedName>
    <definedName name="SALDEV_5091040000">#REF!</definedName>
    <definedName name="SALDEV_5093360000">#REF!</definedName>
    <definedName name="SALDEV_5101190000">#REF!</definedName>
    <definedName name="SALDEV_5102270000">#REF!</definedName>
    <definedName name="SALDEV_5105680000">#REF!</definedName>
    <definedName name="SALDEV_5108070000">#REF!</definedName>
    <definedName name="SALDEV_5110800000">#REF!</definedName>
    <definedName name="SALDEV_5115550000">#REF!</definedName>
    <definedName name="SALDEV_5132070000">#REF!</definedName>
    <definedName name="SALDEV_5133570000">#REF!</definedName>
    <definedName name="SALDEV_5135100000">#REF!</definedName>
    <definedName name="SALDEV_5135470000">#REF!</definedName>
    <definedName name="SALDEV_5136350000">#REF!</definedName>
    <definedName name="SALDEV_5137130000">#REF!</definedName>
    <definedName name="SALDEV_5139670000">#REF!</definedName>
    <definedName name="SALDEV_5139790000">#REF!</definedName>
    <definedName name="SALDEV_5141940000">#REF!</definedName>
    <definedName name="SALDEV_5144840000">#REF!</definedName>
    <definedName name="SALDEV_5145070000">#REF!</definedName>
    <definedName name="SALDEV_5145510000">#REF!</definedName>
    <definedName name="SALDEV_5146030000">#REF!</definedName>
    <definedName name="SALDEV_5148520000">#REF!</definedName>
    <definedName name="SALDEV_5150340000">#REF!</definedName>
    <definedName name="SALDEV_5150840000">#REF!</definedName>
    <definedName name="SALDEV_5151260000">#REF!</definedName>
    <definedName name="SALDEV_5159200000">#REF!</definedName>
    <definedName name="SALDEV_5181690000">#REF!</definedName>
    <definedName name="SALDEV_5189580000">#REF!</definedName>
    <definedName name="SALDEV_5190190000">#REF!</definedName>
    <definedName name="SALDEV_5190420000">#REF!</definedName>
    <definedName name="SALDEV_5191200000">#REF!</definedName>
    <definedName name="SALDEV_5193520000">#REF!</definedName>
    <definedName name="SALDEV_5193970000">#REF!</definedName>
    <definedName name="SALDEV_5194130000">#REF!</definedName>
    <definedName name="SALDEV_5206940000">#REF!</definedName>
    <definedName name="SALDEV_5211270000">#REF!</definedName>
    <definedName name="SALDEV_5211630000">#REF!</definedName>
    <definedName name="SALDEV_5212580000">#REF!</definedName>
    <definedName name="SALDEV_5214550000">#REF!</definedName>
    <definedName name="SALDEV_5217660000">#REF!</definedName>
    <definedName name="SALDEV_5219820000">#REF!</definedName>
    <definedName name="SALDEV_5223130000">#REF!</definedName>
    <definedName name="SALDEV_7000670000">#REF!</definedName>
    <definedName name="SALDEV_7000750000">#REF!</definedName>
    <definedName name="SALDEV_7002220000">#REF!</definedName>
    <definedName name="SALDEV_7003540000">#REF!</definedName>
    <definedName name="SALDEV_7003670000">#REF!</definedName>
    <definedName name="SALDEV_7003710000">#REF!</definedName>
    <definedName name="SALDEV_7004260000">#REF!</definedName>
    <definedName name="SALDEV_7004700000">#REF!</definedName>
    <definedName name="SALDEV_7005020000">#REF!</definedName>
    <definedName name="SALDEV_7005650000">#REF!</definedName>
    <definedName name="SALDEV_7005760000">#REF!</definedName>
    <definedName name="SALDEV_7006540000">#REF!</definedName>
    <definedName name="SALDEV_7006550000">#REF!</definedName>
    <definedName name="SALDEV_7006800000">#REF!</definedName>
    <definedName name="SALDEV_7006860000">#REF!</definedName>
    <definedName name="SALDEV_7006920000">#REF!</definedName>
    <definedName name="SALDEV_7007010000">#REF!</definedName>
    <definedName name="SALDEV_7007320000">#REF!</definedName>
    <definedName name="SALDEV_7007580000">#REF!</definedName>
    <definedName name="SALDEV_7007590000">#REF!</definedName>
    <definedName name="SALDEV_7009210000">#REF!</definedName>
    <definedName name="SALDEV820000000TERCEIROS">#REF!</definedName>
    <definedName name="SALDEV824000000ESTADO_E_OUTROS_ENTES_PUBLICOS">#REF!</definedName>
    <definedName name="SALDEV824100000IMPOSTO_SOBRE_O_RENDIMENTO">#REF!</definedName>
    <definedName name="SALDEV824110000PAGAMENTOS_POR_CONTA">#REF!</definedName>
    <definedName name="SALDEV824120000RETENCAO_NA_FONTE_POR_TERCEIR">#REF!</definedName>
    <definedName name="SALDEV824120100SOBRE_RENDIMENTOS_DE_CAPITAIS">#REF!</definedName>
    <definedName name="SALDEV824120200SOBRE_RENDIMENTOS_PREDIAIS">#REF!</definedName>
    <definedName name="SALDEV824120300SOBRE_REMUN_ORGAOS_ESTATUT">#REF!</definedName>
    <definedName name="SALDEV824120400IRC_DE_APLIC_DE_CAPITAIS_TITUL">#REF!</definedName>
    <definedName name="SALDEV824120900SOBRE_OUTROS_RENDIMENTOS">#REF!</definedName>
    <definedName name="SALDEV824150000APURAMENTO">#REF!</definedName>
    <definedName name="SALDEV824170000IMPOSTO_A_RECUPERAR">#REF!</definedName>
    <definedName name="SALDEV824200000RETENCAO_DE_IMPOSTOS_S_RENDIM">#REF!</definedName>
    <definedName name="SALDEV824210000TRABALHO_DEPENDENTE">#REF!</definedName>
    <definedName name="SALDEV824210100IRS_TRABALHO_DEPENDENTE">#REF!</definedName>
    <definedName name="SALDEV824220000TRABALHO_INDEPENDENTE">#REF!</definedName>
    <definedName name="SALDEV824220100IRS_TRABALHO_INDEPENDENTE">#REF!</definedName>
    <definedName name="SALDEV824230000CAPITAIS">#REF!</definedName>
    <definedName name="SALDEV824230100IRS_RENDIMENTOS_DE_CAPITAIS">#REF!</definedName>
    <definedName name="SALDEV824230200IRC_RENDIMENTOS_DE_CAPITAIS">#REF!</definedName>
    <definedName name="SALDEV824240000PREDIAIS">#REF!</definedName>
    <definedName name="SALDEV824240100IRS_RENDIMENTOS_PREDIAIS">#REF!</definedName>
    <definedName name="SALDEV824240200IRC_RENDIMENTOS_PREDIAIS">#REF!</definedName>
    <definedName name="SALDEV824250000SOBRE_REND_SUJEITO_TX_LIBERAT">#REF!</definedName>
    <definedName name="SALDEV824250200IRS_TRAB_INDEPEND_N_RESIDENT">#REF!</definedName>
    <definedName name="SALDEV824250300IRS_PENSOES_N_RESIDENT">#REF!</definedName>
    <definedName name="SALDEV824250400IRS_CONCURSOS">#REF!</definedName>
    <definedName name="SALDEV824260000REMUNER_DE_ORGAOS_ESTATUTARIOS">#REF!</definedName>
    <definedName name="SALDEV824260200IRC_REMUN_DE_ORGAOS_ESTATUT">#REF!</definedName>
    <definedName name="SALDEV824300000IMP_S_VALOR_ACRESCENTADO__IVA">#REF!</definedName>
    <definedName name="SALDEV824320000IVA_DEDUTIVEL">#REF!</definedName>
    <definedName name="SALDEV824321000EXISTENCIAS">#REF!</definedName>
    <definedName name="SALDEV824321100CONTINENTE">#REF!</definedName>
    <definedName name="SALDEV824321110TAXA_DE__5___CONT">#REF!</definedName>
    <definedName name="SALDEV824321120TAXA_DE_16___CONT">#REF!</definedName>
    <definedName name="SALDEV824321130TAXA_DE_17___CONT">#REF!</definedName>
    <definedName name="SALDEV824321200ACORES">#REF!</definedName>
    <definedName name="SALDEV824321210TAXA_DE__4___ACORES">#REF!</definedName>
    <definedName name="SALDEV824321220TAXA_DE_12___ACORES">#REF!</definedName>
    <definedName name="SALDEV824321230TAXA_DE_13___ACORES">#REF!</definedName>
    <definedName name="SALDEV824321400INTRACOMUNITARIAS">#REF!</definedName>
    <definedName name="SALDEV824321470TAXA_DE_17___CONT">#REF!</definedName>
    <definedName name="SALDEV824322000IMOBILIZADO">#REF!</definedName>
    <definedName name="SALDEV824322100CONTINENTE">#REF!</definedName>
    <definedName name="SALDEV824322110TAXA_DE__5___CONT">#REF!</definedName>
    <definedName name="SALDEV824322120TAXA_DE_16___CONT">#REF!</definedName>
    <definedName name="SALDEV824322130TAXA_DE_17___CONT">#REF!</definedName>
    <definedName name="SALDEV824322140TAXA_DE_12___CONTIN">#REF!</definedName>
    <definedName name="SALDEV824322200ACORES">#REF!</definedName>
    <definedName name="SALDEV824322210TAXA_DE__4___ACORES">#REF!</definedName>
    <definedName name="SALDEV824322220TAXA_DE_12___ACORES">#REF!</definedName>
    <definedName name="SALDEV824322230TAXA_DE_13___ACORES">#REF!</definedName>
    <definedName name="SALDEV824322240TAXA_DE__8___ACORES">#REF!</definedName>
    <definedName name="SALDEV824322300MADEIRA">#REF!</definedName>
    <definedName name="SALDEV824322320TAXA_DE_12___MADEIRA">#REF!</definedName>
    <definedName name="SALDEV824322330TAXA_DE_13___MADEIRA">#REF!</definedName>
    <definedName name="SALDEV824322400INTRACOMUNITARIAS">#REF!</definedName>
    <definedName name="SALDEV824322410TAXA_DE__5___CONT">#REF!</definedName>
    <definedName name="SALDEV824322470TAXA_DE_17___CONT">#REF!</definedName>
    <definedName name="SALDEV824322480TAXA_DE_13___ACORES">#REF!</definedName>
    <definedName name="SALDEV824322600P._SERVI_OS_N_RESIDENTES">#REF!</definedName>
    <definedName name="SALDEV824322600P._SERVIÿOS_N_RESIDENTES">#REF!</definedName>
    <definedName name="SALDEV824322610TAXA_DE_17___CONT">#REF!</definedName>
    <definedName name="SALDEV824323000OUTROS_BENS_E_SERVICOS">#REF!</definedName>
    <definedName name="SALDEV824323100CONTINENTE">#REF!</definedName>
    <definedName name="SALDEV824323110TAXA_DE__5___CONT">#REF!</definedName>
    <definedName name="SALDEV824323120TAXA_DE_16___CONT">#REF!</definedName>
    <definedName name="SALDEV824323130TAXA_DE_17___CONT">#REF!</definedName>
    <definedName name="SALDEV824323140TAXA_DE_12___CONT">#REF!</definedName>
    <definedName name="SALDEV824323200ACORES">#REF!</definedName>
    <definedName name="SALDEV824323210TAXA_DE__4___ACORES">#REF!</definedName>
    <definedName name="SALDEV824323220TAXA_DE_12___ACORES">#REF!</definedName>
    <definedName name="SALDEV824323230TAXA_DE_13___ACORES">#REF!</definedName>
    <definedName name="SALDEV824323240TAXA_DE_08___ACORES">#REF!</definedName>
    <definedName name="SALDEV824323300MADEIRA">#REF!</definedName>
    <definedName name="SALDEV824323310TAXA_DE__4___MADEIRA">#REF!</definedName>
    <definedName name="SALDEV824323320TAXA_DE_12___MADEIRA">#REF!</definedName>
    <definedName name="SALDEV824323330TAXA_DE_13___MADEIRA">#REF!</definedName>
    <definedName name="SALDEV824323340TAXA_DE_08___MADEIRA">#REF!</definedName>
    <definedName name="SALDEV824323400INTRACOMUNITARIAS">#REF!</definedName>
    <definedName name="SALDEV824323410TAXA_DE__5___CONT">#REF!</definedName>
    <definedName name="SALDEV824323470TAXA_DE_17___CONT">#REF!</definedName>
    <definedName name="SALDEV824323600P.SERVI_OS_N_RESIDENTES">#REF!</definedName>
    <definedName name="SALDEV824323600P.SERVIÿOS_N_RESIDENTES">#REF!</definedName>
    <definedName name="SALDEV824323610TAXA_DE_17___CONT">#REF!</definedName>
    <definedName name="SALDEV824329900COMPRAS_ISENTAS">#REF!</definedName>
    <definedName name="SALDEV824330000IVA_LIQUIDADO">#REF!</definedName>
    <definedName name="SALDEV824331000OPERACOES_GERAIS">#REF!</definedName>
    <definedName name="SALDEV824331100CONTINENTE">#REF!</definedName>
    <definedName name="SALDEV824331110TAXA_DE__5___CONT">#REF!</definedName>
    <definedName name="SALDEV824331120TAXA_DE_16___CONT">#REF!</definedName>
    <definedName name="SALDEV824331130TAXA_DE_17___CONT">#REF!</definedName>
    <definedName name="SALDEV824331140TAXA_DE_12___CONT">#REF!</definedName>
    <definedName name="SALDEV824331200ACORES">#REF!</definedName>
    <definedName name="SALDEV824331210TAXA_DE__4___ACORES">#REF!</definedName>
    <definedName name="SALDEV824331220TAXA_DE_12___ACORES">#REF!</definedName>
    <definedName name="SALDEV824331230TAXA_DE_13___ACORES">#REF!</definedName>
    <definedName name="SALDEV824331240TAXA_DE_08___ACORES">#REF!</definedName>
    <definedName name="SALDEV824331300MADEIRA">#REF!</definedName>
    <definedName name="SALDEV824331310TAXA_DE__4___MADEIRA">#REF!</definedName>
    <definedName name="SALDEV824331320TAXA_DE_12___MADEIRA">#REF!</definedName>
    <definedName name="SALDEV824331330TAXA_DE_13___MADEIRA">#REF!</definedName>
    <definedName name="SALDEV824331340TAXA_DE_08___MADEIRA">#REF!</definedName>
    <definedName name="SALDEV824331400INTRACOMUNITARIAS">#REF!</definedName>
    <definedName name="SALDEV824331410TAXA_DE__5___CONT">#REF!</definedName>
    <definedName name="SALDEV824331470TAXA_DE_17___CONT">#REF!</definedName>
    <definedName name="SALDEV824331600P.SERV._N_RESIDENTES">#REF!</definedName>
    <definedName name="SALDEV824331610TAXA_DE_17___CONT">#REF!</definedName>
    <definedName name="SALDEV824331900VENDAS_ISENTAS">#REF!</definedName>
    <definedName name="SALDEV824340000IVA_REGULARIZACOES">#REF!</definedName>
    <definedName name="SALDEV824341000IVA_REGUL_MENSAIS_FAV_EMPRESA">#REF!</definedName>
    <definedName name="SALDEV824341100MENSAIS_FAVOR_EMPRESA_CONT">#REF!</definedName>
    <definedName name="SALDEV824341200MENSAIS_FAVOR_EMPRESA_ACORES">#REF!</definedName>
    <definedName name="SALDEV824341300MENSAIS_FAVOR_EMPRESA_MADEIRA">#REF!</definedName>
    <definedName name="SALDEV824342000IVA_REGUL_MENSAIS_FAV_ESTADO">#REF!</definedName>
    <definedName name="SALDEV824342100MENSAIS_FAVOR_ESTADO_CONT">#REF!</definedName>
    <definedName name="SALDEV824342200MENSAIS_FAVOR_ESTADO_ACORES">#REF!</definedName>
    <definedName name="SALDEV824350000IVA_APURAMENTO">#REF!</definedName>
    <definedName name="SALDEV824360000IVA_A_PAGAR">#REF!</definedName>
    <definedName name="SALDEV824361000IVA_VALORES_APURADOS">#REF!</definedName>
    <definedName name="SALDEV824400000RESTANTES_IMPOSTOS">#REF!</definedName>
    <definedName name="SALDEV824400100IMPOSTO_SELO_S_TRANSACCOES">#REF!</definedName>
    <definedName name="SALDEV824400200IMPOSTO_SELO_PESSOAL">#REF!</definedName>
    <definedName name="SALDEV824500000CONTRIB_SEGURANCA_SOCIAL">#REF!</definedName>
    <definedName name="SALDEV824510000CENTRO_REG_SEG_SOCIAL">#REF!</definedName>
    <definedName name="SALDEV824510100CENTRO_REG_SEG_SOC_A_HEROISMO">#REF!</definedName>
    <definedName name="SALDEV824510200CENTRO_REG_SEG_SOC_AVEIRO">#REF!</definedName>
    <definedName name="SALDEV824510300CENTRO_REG_SEG_SOC_COIMBRA">#REF!</definedName>
    <definedName name="SALDEV824510400CENTRO_REG_SEG_SOC_FARO">#REF!</definedName>
    <definedName name="SALDEV824510500CENTRO_REG_SEG_SOC_LISBOA">#REF!</definedName>
    <definedName name="SALDEV824510600CENTRO_REG_SEG_SOC_PORTO">#REF!</definedName>
    <definedName name="SALDEV824510700CENTRO_REG_SEG_SOC_SETUBAL">#REF!</definedName>
    <definedName name="SALDEV824510900CENTRO_REG_SEG_SOC_MADEIRA">#REF!</definedName>
    <definedName name="SALDEV824512000CAIXA_PREV_MEDICOS_PORTUGUESES">#REF!</definedName>
    <definedName name="SALDEV824900000OUTRAS_TRIBUTACOES">#REF!</definedName>
    <definedName name="SALDEV824900500DIR_GERAL_ALFANDEGAS_CONT">#REF!</definedName>
    <definedName name="SALDEV824900517ISP_IMP_PROD_PET_COMB_LIQUIDOS">#REF!</definedName>
    <definedName name="SALDEV824900600DIR_GERAL_ALFANDEGAS_MADEIRA">#REF!</definedName>
    <definedName name="SALDEV824900617ISP_IMP_PROD_PET_COMB_LIQUIDOS">#REF!</definedName>
    <definedName name="SALDEV824900700DIR_GERAL_ALFANDEGA_ACORES">#REF!</definedName>
    <definedName name="SALDEV824900717ISP_IMP_PROD_PET_COMB_LIQUIDOS">#REF!</definedName>
    <definedName name="SALDEV825000000ACCIONISTAS">#REF!</definedName>
    <definedName name="SALDEV825200000EMPRESAS_DO_GRUPO">#REF!</definedName>
    <definedName name="SALDEV825210000EMPRESTIMOS">#REF!</definedName>
    <definedName name="SALDEV825211000MOCACOR_C__SUPRIMENTOS">#REF!</definedName>
    <definedName name="SALDEV825212000AGRAN_C__SUPRIMENTOS">#REF!</definedName>
    <definedName name="SALDEV825214000PETROGAL_CHINESA_C_SUPRIMENT">#REF!</definedName>
    <definedName name="SALDEV825215000CLC_C_SUPRIMENTOS">#REF!</definedName>
    <definedName name="SALDEV825216000PETROGAS_C_SUPRIMENTOS">#REF!</definedName>
    <definedName name="SALDEV825217000PETROMAR_C__SUPRIMENTOS">#REF!</definedName>
    <definedName name="SALDEV825218000PETROGAL_ANGOLA_C__SUPRIMENTOS">#REF!</definedName>
    <definedName name="SALDEV825230000RESULTADOS_ATRIBUIDOS">#REF!</definedName>
    <definedName name="SALDEV825230100EIVAL">#REF!</definedName>
    <definedName name="SALDEV825230200SACOR_MARITIMA_SA">#REF!</definedName>
    <definedName name="SALDEV825230300GALP_INTERNATIONAL_CORPORATION">#REF!</definedName>
    <definedName name="SALDEV825230400AGRAN___AGROQUIMICA_DE_ANGOLA">#REF!</definedName>
    <definedName name="SALDEV825230600SAAGA___SOC_ACOREANA_GASES">#REF!</definedName>
    <definedName name="SALDEV825230700GITE_GALP_INT_TRADING_EST">#REF!</definedName>
    <definedName name="SALDEV825250000DIF_DE_CAMBIO_REF_2529000">#REF!</definedName>
    <definedName name="SALDEV825250000DIF_DE_CAMBIO_REF_25290000">#REF!</definedName>
    <definedName name="SALDEV825290000OUTRAS_OPERACOES">#REF!</definedName>
    <definedName name="SALDEV825290100AGRAN_AGROQUIMICA_ANGOLA">#REF!</definedName>
    <definedName name="SALDEV825290200AGRAN_C_ESPECIAL">#REF!</definedName>
    <definedName name="SALDEV825290300AGRAN_C_PLAFOND_ESPECIAL">#REF!</definedName>
    <definedName name="SALDEV825290400CARBOGAL_CARBONOS_PORTUGAL_SA">#REF!</definedName>
    <definedName name="SALDEV825290500GARAGEM_AUTO_RIBEIROS_LDA">#REF!</definedName>
    <definedName name="SALDEV825290600CLC_COM_LOGIST_COMBUST">#REF!</definedName>
    <definedName name="SALDEV825290700EIVAL">#REF!</definedName>
    <definedName name="SALDEV825290800GALP_AFRICA_EXPL_PETROLEOS_LDA">#REF!</definedName>
    <definedName name="SALDEV825290800PETROGAL_EXPLORA_aO_LDA">#REF!</definedName>
    <definedName name="SALDEV825290900GALP_INTERNATIONAL_CORPORATION">#REF!</definedName>
    <definedName name="SALDEV825291000GALP_INT_TRADING_ESTABLISHMENT">#REF!</definedName>
    <definedName name="SALDEV825291002GITE___MERCADO_DE_PAPEL">#REF!</definedName>
    <definedName name="SALDEV825291200FERREIRA_LOPES___ALVES_LDA">#REF!</definedName>
    <definedName name="SALDEV825291300FIGUEIRAS_FRANCA_LDA">#REF!</definedName>
    <definedName name="SALDEV825291400GARAGEM_CENT_STA_BARBARA_LDA">#REF!</definedName>
    <definedName name="SALDEV825291600SALCO_SOC_ALG_CARB_OLEOS_LDA">#REF!</definedName>
    <definedName name="SALDEV825291700GARAGEM_CALDAS_LDA">#REF!</definedName>
    <definedName name="SALDEV825291800GALPGESTE_LDA">#REF!</definedName>
    <definedName name="SALDEV825292000MOCACOR_DISTRIB_COMBUSTIVEIS">#REF!</definedName>
    <definedName name="SALDEV825292002MOCACOR_C_C">#REF!</definedName>
    <definedName name="SALDEV825292300PETROGAL_ESPANOLA_SA">#REF!</definedName>
    <definedName name="SALDEV825292400PETROGAL_ESPANOLA_RESERVA_ESTR">#REF!</definedName>
    <definedName name="SALDEV825292500PETROGAL_CHINESA_LDA">#REF!</definedName>
    <definedName name="SALDEV825292600PETROGAL_ANGOLA_LDA">#REF!</definedName>
    <definedName name="SALDEV825292700PETROMAR_C__PLAFOND_ESPECIAL">#REF!</definedName>
    <definedName name="SALDEV825292800SACOR_MARITIMA_SA">#REF!</definedName>
    <definedName name="SALDEV825293000TAGUS_RE_SA">#REF!</definedName>
    <definedName name="SALDEV825293200PETROGAL_ACORES__LDA">#REF!</definedName>
    <definedName name="SALDEV825293300PETROGAL_MADEIRA__LDA">#REF!</definedName>
    <definedName name="SALDEV825293400PETROFORMA___PETROGAL_FORMA_AO">#REF!</definedName>
    <definedName name="SALDEV825295000SAAGA___SOC_ACOREANA_GASES">#REF!</definedName>
    <definedName name="SALDEV825295001SAAGA_C_C">#REF!</definedName>
    <definedName name="SALDEV825295002SAAGA_C__DESP_COMBUSTIVEIS">#REF!</definedName>
    <definedName name="SALDEV825295003SAAGA_C__DESP_GASES">#REF!</definedName>
    <definedName name="SALDEV825295004SAAGA_C__FACT_ENCHI_GASES">#REF!</definedName>
    <definedName name="SALDEV825295500SOTURIS_SOC_EXP_HOTEL_E_TURISM">#REF!</definedName>
    <definedName name="SALDEV825300000EMPRESAS_ASSOCIADAS">#REF!</definedName>
    <definedName name="SALDEV825330000RESULTADOS_ATRIBUIDOS">#REF!</definedName>
    <definedName name="SALDEV825330100SAAGA_SOC_ACOREANA_ARMAZ_GASES">#REF!</definedName>
    <definedName name="SALDEV825330200TRADINGPOR_EMP_COM_EST_PORTUG">#REF!</definedName>
    <definedName name="SALDEV825390000OUTRAS_OPERACOES">#REF!</definedName>
    <definedName name="SALDEV825391000HOTELGAL_SOC_HOTEIS_PORT._SA">#REF!</definedName>
    <definedName name="SALDEV825392000ENACOL___EMP_NAC_COMB_SARL">#REF!</definedName>
    <definedName name="SALDEV825392001ENACOL___C_C">#REF!</definedName>
    <definedName name="SALDEV825392002ENACOL___C__PLAFOND_ESPECIAL">#REF!</definedName>
    <definedName name="SALDEV825392500PORTGAS_SOC_PROD_DIST_GAS_SA">#REF!</definedName>
    <definedName name="SALDEV825392501PORTGAS___C_C">#REF!</definedName>
    <definedName name="SALDEV825392502PORTGAS_CAPITAL_SUBSCR_N_REALI">#REF!</definedName>
    <definedName name="SALDEV825392700SAAGA_SOC_ACOREANA_GASES">#REF!</definedName>
    <definedName name="SALDEV825392701SAAGA_C_C">#REF!</definedName>
    <definedName name="SALDEV825392702SAAGA_C_DESPACHO_COMBUSTIVEIS">#REF!</definedName>
    <definedName name="SALDEV825392703SAAGA_C_DESPACHO_GASES">#REF!</definedName>
    <definedName name="SALDEV825392705SAAGA_C_FACT_ENCHIMENT_GASES">#REF!</definedName>
    <definedName name="SALDEV825393400SONANGALP_C_C">#REF!</definedName>
    <definedName name="SALDEV825400000OUT_EMP._PARTIC.E_PARTICIPANTE">#REF!</definedName>
    <definedName name="SALDEV825410000EMPRESTIMOS">#REF!</definedName>
    <definedName name="SALDEV825410400AGRAN___C_SUPRIMENTOS">#REF!</definedName>
    <definedName name="SALDEV825430000RESULTADOS_ATRIBUIDOS">#REF!</definedName>
    <definedName name="SALDEV825430400FINA_PETROLEOS_DE_ANGOLA_SARL">#REF!</definedName>
    <definedName name="SALDEV825430600AGRAN___AGROQ._DE_ANGOLA">#REF!</definedName>
    <definedName name="SALDEV825490000OUTRAS_OPERACOES">#REF!</definedName>
    <definedName name="SALDEV825490400LUSITANIAGAS">#REF!</definedName>
    <definedName name="SALDEV825490600AGRAN___AGROQ_DE_ANGOLA">#REF!</definedName>
    <definedName name="SALDEV825490700AGRAN___C___ESPECIAL">#REF!</definedName>
    <definedName name="SALDEV825490800AGRAN___C___PLAFOND_ESPECIAL">#REF!</definedName>
    <definedName name="SALDEV826000000OUTROS_DEVEDORES_E_CREDORES">#REF!</definedName>
    <definedName name="SALDEV826100000FORNECEDORES_DE_IMOBILIZADO">#REF!</definedName>
    <definedName name="SALDEV826101000FORNECEDORES_IMOB_C_C">#REF!</definedName>
    <definedName name="SALDEV826102000FORNECEDORES_IMOB_C__SADOS_DEV">#REF!</definedName>
    <definedName name="SALDEV826110000FORNECEDORES_DE_IMOBILIZ_C_C">#REF!</definedName>
    <definedName name="SALDEV826111000FORNEC_IMOBIL_C_C_NACIONAIS">#REF!</definedName>
    <definedName name="SALDEV826112000FORNEC_IMOBIL_C_C_ESTRANGEIROS">#REF!</definedName>
    <definedName name="SALDEV826130000FORNEC_C_DEP_DE_GARANTIA_IMOBI">#REF!</definedName>
    <definedName name="SALDEV826131000FORNECED_C_DEP_GARANT_IMOB">#REF!</definedName>
    <definedName name="SALDEV826132000FORNECED_C_DEP_GARANT_IMOB_MM">#REF!</definedName>
    <definedName name="SALDEV826180000FORNEC_C_FACT_REC_CONF_IMOB">#REF!</definedName>
    <definedName name="SALDEV826181000FORNECED_C_FACT_REC_CONF_IMOB">#REF!</definedName>
    <definedName name="SALDEV826190000ADIANTAM_A_FORNEC_DE_IMOBILIZ">#REF!</definedName>
    <definedName name="SALDEV826200000PESSOAL">#REF!</definedName>
    <definedName name="SALDEV826220000REMUNER_A_PAGAR_PESSOAL">#REF!</definedName>
    <definedName name="SALDEV826240000ADIANTAMENTOS_AO_PESSOAL">#REF!</definedName>
    <definedName name="SALDEV826240100ADT_PESS_PROPRIO_MES">#REF!</definedName>
    <definedName name="SALDEV826240101ADIANTAMENTOS_PROPRIO_MES__NOR">#REF!</definedName>
    <definedName name="SALDEV826240102ADIANTAMENTOS_PROPRIO_MES__CEN">#REF!</definedName>
    <definedName name="SALDEV826240103ADIANTAMENTOS_PROPRIO_MES__SUL">#REF!</definedName>
    <definedName name="SALDEV826240200ADT_PESS_S_FERIAS_E_NATAL">#REF!</definedName>
    <definedName name="SALDEV826240201SUB_FERIAS_E_NATAL___________N">#REF!</definedName>
    <definedName name="SALDEV826240202SUB_FERIAS_E_NATAL___________C">#REF!</definedName>
    <definedName name="SALDEV826240203SUB_FERIAS_E_NATAL___________S">#REF!</definedName>
    <definedName name="SALDEV826240300ADT_PESS_PRESTAC_MENSAIS">#REF!</definedName>
    <definedName name="SALDEV826240301PRESTACOES_MENSAIS_________NOR">#REF!</definedName>
    <definedName name="SALDEV826240302PRESTACOES_MENSAIS_________CEN">#REF!</definedName>
    <definedName name="SALDEV826240303PRESTACOES_MENSAIS_________SUL">#REF!</definedName>
    <definedName name="SALDEV826240400ADT_PESS_AQUIS_DE_VIATURAS">#REF!</definedName>
    <definedName name="SALDEV826240401AQUISICAO_DE_VIATURAS______NOR">#REF!</definedName>
    <definedName name="SALDEV826240402AQUISICAO_DE_VIATURAS______CEN">#REF!</definedName>
    <definedName name="SALDEV826240403AQUISICAO_DE_VIATURAS______SUL">#REF!</definedName>
    <definedName name="SALDEV826240500ADT_PESS_RUVA">#REF!</definedName>
    <definedName name="SALDEV826240501RUVA_______________________NOR">#REF!</definedName>
    <definedName name="SALDEV826240502RUVA_______________________CEN">#REF!</definedName>
    <definedName name="SALDEV826240503RUVA_______________________SUL">#REF!</definedName>
    <definedName name="SALDEV826240600ADT_PESS_DSP_SAUDE_PESSOAL">#REF!</definedName>
    <definedName name="SALDEV826240602DSP_SAUDE_PESSOAL__________CEN">#REF!</definedName>
    <definedName name="SALDEV826240603DSP_SAUDE_PESSOAL__________SUL">#REF!</definedName>
    <definedName name="SALDEV826240700ADT_PESS_DSP_SAUDE_FAMIL">#REF!</definedName>
    <definedName name="SALDEV826240701DSP_SAUDE_FAMILIARES_______NOR">#REF!</definedName>
    <definedName name="SALDEV826240702DSP_SAUDE_FAMILIARES_______CEN">#REF!</definedName>
    <definedName name="SALDEV826240703DSP_SAUDE_FAMILIARES_______SUL">#REF!</definedName>
    <definedName name="SALDEV826240800ADT_PESS_PLANO_DEFECIENTES">#REF!</definedName>
    <definedName name="SALDEV826240801PLANO_DEFECIENTES__________NOR">#REF!</definedName>
    <definedName name="SALDEV826240802PLANO_DEFECIENTES__________CEN">#REF!</definedName>
    <definedName name="SALDEV826240803PLANO_DEFECIENTES__________SUL">#REF!</definedName>
    <definedName name="SALDEV826240900ADT_PESS_HABITACAO">#REF!</definedName>
    <definedName name="SALDEV826240901HABITACAO__________________NOR">#REF!</definedName>
    <definedName name="SALDEV826240902HABITACAO__________________CEN">#REF!</definedName>
    <definedName name="SALDEV826240903HABITACAO__________________SUL">#REF!</definedName>
    <definedName name="SALDEV826241000ADT_PESS_AUTO_CONSTRUCAO">#REF!</definedName>
    <definedName name="SALDEV826241002AUTO_CONSTRUCAO____________CEN">#REF!</definedName>
    <definedName name="SALDEV826241003AUTO_CONSTRUCAO____________SUL">#REF!</definedName>
    <definedName name="SALDEV826241100ADT_PESS_VENDA_CASAS_SINES">#REF!</definedName>
    <definedName name="SALDEV826241101VENDA_CASAS_SINES__________NOR">#REF!</definedName>
    <definedName name="SALDEV826241102VENDA_CASAS_SINES__________CEN">#REF!</definedName>
    <definedName name="SALDEV826241103VENDA_CASAS_SINES__________SUL">#REF!</definedName>
    <definedName name="SALDEV826241200ADT_PESS_SEGUR_VND_CASAS_SINES">#REF!</definedName>
    <definedName name="SALDEV826241201SEG_VENDA_CASAS_SINES______NOR">#REF!</definedName>
    <definedName name="SALDEV826241202SEG_VENDA_CASAS_SINES______CEN">#REF!</definedName>
    <definedName name="SALDEV826241203SEG_VENDA_CASAS_SINES______SUL">#REF!</definedName>
    <definedName name="SALDEV826241400ADT_PESS_JUROS_DE_EMPRESTIMOS">#REF!</definedName>
    <definedName name="SALDEV826241401JUROS_DE_EMPRESTIMOS_______NOR">#REF!</definedName>
    <definedName name="SALDEV826241402JUROS_DE_EMPRESTIMOS_______CEN">#REF!</definedName>
    <definedName name="SALDEV826241403JUROS_DE_EMPRESTIMOS_______SUL">#REF!</definedName>
    <definedName name="SALDEV826241800ADT_PESS_SUBS_ANTECIP_OCUPACAO">#REF!</definedName>
    <definedName name="SALDEV826241801ADT_PESS_SUBS_ANTECIP_OCUPACAO">#REF!</definedName>
    <definedName name="SALDEV826241900ADT_PESS_OUTROS_ADIANTAMENTOS">#REF!</definedName>
    <definedName name="SALDEV826241902OUTROS_ADIANTAMENTOS_______CEN">#REF!</definedName>
    <definedName name="SALDEV826241903OUTROS_ADIANTAMENTOS_______SUL">#REF!</definedName>
    <definedName name="SALDEV826250000CAUCOES_DOS_ORG_SOCIAIS">#REF!</definedName>
    <definedName name="SALDEV826260000CAUCOES_DO_PESSOAL">#REF!</definedName>
    <definedName name="SALDEV826290000OUT_OPERCACOES_COM_PESSOAL">#REF!</definedName>
    <definedName name="SALDEV826290100ABONOS_DE_FAMILIA">#REF!</definedName>
    <definedName name="SALDEV826290200QUOTIZACOES_DO_G_D_PETROGAL">#REF!</definedName>
    <definedName name="SALDEV826290201QUOTIZACOES_DO_G_D_P_______NOR">#REF!</definedName>
    <definedName name="SALDEV826290202QUOTIZACOES_DO_G_D_P_______CEN">#REF!</definedName>
    <definedName name="SALDEV826290203QUOTIZACOES_DO_G_D_P_______SUL">#REF!</definedName>
    <definedName name="SALDEV826290300QUOTIZ_DA_ASSOC_DOS_REFORMADOS">#REF!</definedName>
    <definedName name="SALDEV826290301QUOTIZ_DA_ASSOC_REFORMADOS_NOR">#REF!</definedName>
    <definedName name="SALDEV826290302QUOTIZ_DA_ASSOC_REFORMADOS_CEN">#REF!</definedName>
    <definedName name="SALDEV826290303QUOTIZ_DA_ASSOC_REFORMADOS_SUL">#REF!</definedName>
    <definedName name="SALDEV826290400RECIBOS_DA_COOPERATIVA">#REF!</definedName>
    <definedName name="SALDEV826290402RECIBOS_DA_COOPERATIVA_____CEN">#REF!</definedName>
    <definedName name="SALDEV826290500BAIRROS_SOCIAIS">#REF!</definedName>
    <definedName name="SALDEV826290502BAIRROS_SOCIAIS____________CEN">#REF!</definedName>
    <definedName name="SALDEV826290504BAIRROS_SOCIAIS_VAL_REGULARIZA">#REF!</definedName>
    <definedName name="SALDEV826290600VENDA_DE_PRODUTOS_PETROGAL">#REF!</definedName>
    <definedName name="SALDEV826290602VENDA_DE_PROD_PETROGAL_____CEN">#REF!</definedName>
    <definedName name="SALDEV826290603VENDA_DE_PROD_PETROGAL_____SUL">#REF!</definedName>
    <definedName name="SALDEV826290700SEGUROS_PETROGAL">#REF!</definedName>
    <definedName name="SALDEV826290800GRUPO_DESPORTIVO_PETROGAL">#REF!</definedName>
    <definedName name="SALDEV826290801SEGUROS_G_D_PETROGAL_______NOR">#REF!</definedName>
    <definedName name="SALDEV826290802SEGUROS_G_D_PETROGAL_______CEN">#REF!</definedName>
    <definedName name="SALDEV826290803SEGUROS_G_D_PETROGAL_______SUL">#REF!</definedName>
    <definedName name="SALDEV826290804PERIODIZACAO_C__G_D_PETROGAL">#REF!</definedName>
    <definedName name="SALDEV826290900REMUNER_E_ENCARG_A_REGULARIZAR">#REF!</definedName>
    <definedName name="SALDEV826290901REMUN_E_ENC_A_REGULARIZAR__NOR">#REF!</definedName>
    <definedName name="SALDEV826290902REMUN_E_ENC_A_REGULARIZAR__CEN">#REF!</definedName>
    <definedName name="SALDEV826290903REMUN_E_ENC_A_REGULARIZAR__SUL">#REF!</definedName>
    <definedName name="SALDEV826291000DESCONTOS_DA_FUNCAO_PUBLICA">#REF!</definedName>
    <definedName name="SALDEV826291100PLANO_COMPLEM_DE_REFORMA">#REF!</definedName>
    <definedName name="SALDEV826291110PLANO_C_REFORMA_EX_ASSOC_AFRIC">#REF!</definedName>
    <definedName name="SALDEV826291300REGULARIZACAO_CONTAS_PESSOAL">#REF!</definedName>
    <definedName name="SALDEV826291301OUT_CONTAS_PESSOAL_REGUL___NOR">#REF!</definedName>
    <definedName name="SALDEV826291302OUT_CONTAS_PESSOAL_REGUL___CEN">#REF!</definedName>
    <definedName name="SALDEV826291303OUT_CONTAS_PESSOAL_REGUL___SUL">#REF!</definedName>
    <definedName name="SALDEV826291304OUT_CONTAS_PESSOAL_REGUL___GER">#REF!</definedName>
    <definedName name="SALDEV826291400DESCONTOS_JUDICIAIS">#REF!</definedName>
    <definedName name="SALDEV826291401DESC_JUDICIAIS_____________NOR">#REF!</definedName>
    <definedName name="SALDEV826291402DESC_JUDICIAIS_____________CEN">#REF!</definedName>
    <definedName name="SALDEV826291403DESC_JUDICIAIS_____________SUL">#REF!</definedName>
    <definedName name="SALDEV826291500SENHAS_DE_TAXAS_MODERADORAS">#REF!</definedName>
    <definedName name="SALDEV826291502SENHAS_TX_MODERADORAS__CEN">#REF!</definedName>
    <definedName name="SALDEV826291503SENHAS_TX_MODERADORAS__SUL">#REF!</definedName>
    <definedName name="SALDEV826291600VENDAS_C__CARTAO_GALP">#REF!</definedName>
    <definedName name="SALDEV826291601VENDAS_C_CARTAO_GALP__NOR">#REF!</definedName>
    <definedName name="SALDEV826291602VENDAS_C_CARTAO_GALP__CEN">#REF!</definedName>
    <definedName name="SALDEV826291603VENDAS_C_CARTAO_GALP__SUL">#REF!</definedName>
    <definedName name="SALDEV826291700UTILIZACAO_VIATURAS">#REF!</definedName>
    <definedName name="SALDEV826291701UTILIZACAO_VIATURAS_NOR">#REF!</definedName>
    <definedName name="SALDEV826291702UTILIZACAO_VIATURAS_CEN">#REF!</definedName>
    <definedName name="SALDEV826291703UTILIZACAO_VIATURAS_SUL">#REF!</definedName>
    <definedName name="SALDEV826291800AQUISICAO_VIATURAS_AVP">#REF!</definedName>
    <definedName name="SALDEV826291801AQUISICAO_VIATURAS_AVP_NOR">#REF!</definedName>
    <definedName name="SALDEV826291802AQUISICAO_VIATURAS_AVP_CEN">#REF!</definedName>
    <definedName name="SALDEV826291803AQUISICAO_VIATURAS_AVP_SUL">#REF!</definedName>
    <definedName name="SALDEV826300000SINDICATOS">#REF!</definedName>
    <definedName name="SALDEV826310000SINDICATOS">#REF!</definedName>
    <definedName name="SALDEV826500000CREDORES_SUBSCR_NAO_LIBERADAS">#REF!</definedName>
    <definedName name="SALDEV826500300PORTGAS_SOC_PROD_DIST_GAS_SA">#REF!</definedName>
    <definedName name="SALDEV826500600SETGAS_SOC_PROD_DISTRIB_GAS">#REF!</definedName>
    <definedName name="SALDEV826501000CLC_COMP_LOGIST_COMBUSTIVEIS">#REF!</definedName>
    <definedName name="SALDEV826501100PETROGAL_ESPANHOLA_SA">#REF!</definedName>
    <definedName name="SALDEV826501200SONANGALP_C__CAPITAL">#REF!</definedName>
    <definedName name="SALDEV826501201SONANGALP_REC_PT_AV_BRA_LUANDA">#REF!</definedName>
    <definedName name="SALDEV826501202SONANGALP_REC_PT_AVAL___LUANDA">#REF!</definedName>
    <definedName name="SALDEV826501203SONANGALP_REC_MAT_ENVIADO">#REF!</definedName>
    <definedName name="SALDEV826501400PETROGAL_ANGOLA__LDA">#REF!</definedName>
    <definedName name="SALDEV826501500PETROGAL_A_ORES__LDA">#REF!</definedName>
    <definedName name="SALDEV826501600PETROGAL_MADEIRA__LDA">#REF!</definedName>
    <definedName name="SALDEV826501700PETROFORMA_PET_FORMACAO_SA">#REF!</definedName>
    <definedName name="SALDEV826501800PETROGAL_GUINE_BISSAU_LDA">#REF!</definedName>
    <definedName name="SALDEV826501900SOPOR___SOC_DIST_COMB_SA">#REF!</definedName>
    <definedName name="SALDEV826600000OBRIGACIONISTAS">#REF!</definedName>
    <definedName name="SALDEV826600800AMORT_E_JUR_OBRIG_INT_1985">#REF!</definedName>
    <definedName name="SALDEV826600804AMORT_OBRIG_INT_1985_SORT_04">#REF!</definedName>
    <definedName name="SALDEV826600847JUROS_OBRIG_INT_1985_CUP_07">#REF!</definedName>
    <definedName name="SALDEV826600850JUROS_OBRIG_INT_1985_CUP_10">#REF!</definedName>
    <definedName name="SALDEV826610000OBRIGACIONISTAS_C_SUBSCRICAO">#REF!</definedName>
    <definedName name="SALDEV826610200OBRIGACOES_SUBSCRITAS_PETROG_9">#REF!</definedName>
    <definedName name="SALDEV826610300OBRIGACOES_SUBSCRITAS_PETROG_9">#REF!</definedName>
    <definedName name="SALDEV826700000CONSULT_ASSESS_E_INTERMEDIAR">#REF!</definedName>
    <definedName name="SALDEV826710000REVENDORES_DE_GAS_CANALIZADO">#REF!</definedName>
    <definedName name="SALDEV826720000INTERMEDIARIOS_E_COMISSIONISTA">#REF!</definedName>
    <definedName name="SALDEV826730000REVENDEDORES_GAS_CANALIZADO_VE">#REF!</definedName>
    <definedName name="SALDEV826800000DEVEDORES_CREDORES_DIVERSOS">#REF!</definedName>
    <definedName name="SALDEV826810000DEVEDORES_E_CREDORES_DIV_C_C">#REF!</definedName>
    <definedName name="SALDEV826811000DIF_DE_CAMBIO_REF_A_CONTA_2681">#REF!</definedName>
    <definedName name="SALDEV826812000DIF_CAMBIO_FORNEC">#REF!</definedName>
    <definedName name="SALDEV826820000ORGANISMOS_ADMINISTRATIVOS_C_C">#REF!</definedName>
    <definedName name="SALDEV826830000ORGANISMOS_ADMINISTR_OUT_OPER">#REF!</definedName>
    <definedName name="SALDEV826830100FUNDO_REGIONAL_ABAST_ACORES">#REF!</definedName>
    <definedName name="SALDEV826830101DIF_PRECO_COMBUSTIVEIS">#REF!</definedName>
    <definedName name="SALDEV826830102DIF_PRECO_GAS">#REF!</definedName>
    <definedName name="SALDEV826830103DIF_FRETE_G.P.L.">#REF!</definedName>
    <definedName name="SALDEV826830200DIR_REG_C_IND___MADEIRA">#REF!</definedName>
    <definedName name="SALDEV826830202DIF_PRECO_G.P.L.">#REF!</definedName>
    <definedName name="SALDEV826840000DEVEDORES_CREDORES_P__CAUCOES">#REF!</definedName>
    <definedName name="SALDEV826840100CAUCOES_E_GARANTIAS_PRESTADAS">#REF!</definedName>
    <definedName name="SALDEV826840101CAPITANIA_PORTO_DE_LEIXOES">#REF!</definedName>
    <definedName name="SALDEV826840105SERVICOS_MUNICIP_DE_COIMBRA">#REF!</definedName>
    <definedName name="SALDEV826840106SERV_MUN_AGUAS_SANEAM_PORTO">#REF!</definedName>
    <definedName name="SALDEV826840108ESCOLA_PREPARATORIA_VIATODOS">#REF!</definedName>
    <definedName name="SALDEV826840109SERV_MUNIC_AGUA_SAN_MATOSINHOS">#REF!</definedName>
    <definedName name="SALDEV826840110ELECTRICIDADE_PORTUGAL_EP_EDP">#REF!</definedName>
    <definedName name="SALDEV826840112CTT_TLP_DIR_REG_CORREIO_SUL">#REF!</definedName>
    <definedName name="SALDEV826840113PENS_V.S.LUCAS_CGD">#REF!</definedName>
    <definedName name="SALDEV826840114ACCOES_JUDICIAIS_EM_CURSO">#REF!</definedName>
    <definedName name="SALDEV826840115MINIST_COMERC_TURISMO_ANGOLA">#REF!</definedName>
    <definedName name="SALDEV826840116GAR_F_MAGALHAES_M_D_PEREIRA_LD">#REF!</definedName>
    <definedName name="SALDEV826840119TRIBUNAL_JUDICIAL_DA_GOLEGA">#REF!</definedName>
    <definedName name="SALDEV826840121CAMARA_MUNICIPAL_DE_VISEU">#REF!</definedName>
    <definedName name="SALDEV826840122AGRAN_CONTA_CAUCAO_ADMINISTRAD">#REF!</definedName>
    <definedName name="SALDEV826840123EMP_ELECTRICIDADE_ACORES">#REF!</definedName>
    <definedName name="SALDEV826840124EMPARQUE___DIR_C_GALP_QUIMICOS">#REF!</definedName>
    <definedName name="SALDEV826840125ESLI___DIR_S_CONT_TESOURARIA">#REF!</definedName>
    <definedName name="SALDEV826840126EMPARQUE___DIR_SERV_JURIDICOS">#REF!</definedName>
    <definedName name="SALDEV826840127EMPARQUE___DIR_C_GALP_COMBUSTI">#REF!</definedName>
    <definedName name="SALDEV826840128EMPARQUE___DIR_SERV_GESTAO_RIS">#REF!</definedName>
    <definedName name="SALDEV826840129SERV_MUNIC_AGUA_SAN_BRAGA">#REF!</definedName>
    <definedName name="SALDEV826840151CTT__CORREIOS_PORTUGAL_SERV_AV">#REF!</definedName>
    <definedName name="SALDEV826840152DEPOSITO_GARANTIA_EDP_PORTO">#REF!</definedName>
    <definedName name="SALDEV826840153DEPOSITO_GARANTIA_EDP_SINES">#REF!</definedName>
    <definedName name="SALDEV826840154DEPOSITO_GARANTIA_ALD">#REF!</definedName>
    <definedName name="SALDEV826840200CAUCOES_E_GARANTIAS_RECEBIDAS">#REF!</definedName>
    <definedName name="SALDEV826840201CAUCOES_GARRAFAS_GAS_LISBOA">#REF!</definedName>
    <definedName name="SALDEV826840202CAUCOES_GARRAFAS_GAS_PORTO">#REF!</definedName>
    <definedName name="SALDEV826840204CAUC_GARANTIA_CONSUMO_LISBOA">#REF!</definedName>
    <definedName name="SALDEV826840205CAUC_GARANTIA_CONSUMO_PORTO">#REF!</definedName>
    <definedName name="SALDEV826840206AVELINO_FERREIRA_FIGUEIRA">#REF!</definedName>
    <definedName name="SALDEV826840208ROCHA_MOTA___SOARES_LDA">#REF!</definedName>
    <definedName name="SALDEV826840209FOSTER_WEELER">#REF!</definedName>
    <definedName name="SALDEV826840211BATISTA___IRMAOS_LDA">#REF!</definedName>
    <definedName name="SALDEV826840212CAUCOES_P_CARTOES_DE_ACESSO__D">#REF!</definedName>
    <definedName name="SALDEV826840213CAUCOES_P_USO_FERRAMENTAS_BOA">#REF!</definedName>
    <definedName name="SALDEV826840214CAUCOES_P_CARTOES_DE_ACESSO__D">#REF!</definedName>
    <definedName name="SALDEV826840215CAUCOES_GARRAFAS_GAS_MADEIRA">#REF!</definedName>
    <definedName name="SALDEV826840216CAUCOES_GARANTIA_CONSUMO_MADEI">#REF!</definedName>
    <definedName name="SALDEV826840217CAUCOES_GARRAFAS_GAS_ACORES">#REF!</definedName>
    <definedName name="SALDEV826840218CAUCOES_GARANTIA_CONSUMO_ACORE">#REF!</definedName>
    <definedName name="SALDEV826840219TALMETAIS___SOC_SUCATAS_F_N_LD">#REF!</definedName>
    <definedName name="SALDEV826840220ANT_MATAN_A_COSTA_MET_FERRO_LD">#REF!</definedName>
    <definedName name="SALDEV826840220ANT_MATANÿA_COSTA_MET_FERRO_LD">#REF!</definedName>
    <definedName name="SALDEV826840221VELALUZ_ERNESTO_SOARES_MOREIRA">#REF!</definedName>
    <definedName name="SALDEV826840223SOCER___COM_E_IND_RESINAS_SA">#REF!</definedName>
    <definedName name="SALDEV826840224MCDONALD_S_A_SERV_SEIXAL">#REF!</definedName>
    <definedName name="SALDEV826850000DEVEDORES_CREDORES_M_LONGO_PRA">#REF!</definedName>
    <definedName name="SALDEV826850001ANGOL_C_C">#REF!</definedName>
    <definedName name="SALDEV826850002UOP_LIMITED___PLATINUM_POOL">#REF!</definedName>
    <definedName name="SALDEV826850003J_M_CORDEIRO">#REF!</definedName>
    <definedName name="SALDEV826850004ETA_EMPRESA_DE_TRANSP_ALENTEJA">#REF!</definedName>
    <definedName name="SALDEV826850005LUBRIDAO">#REF!</definedName>
    <definedName name="SALDEV826850006ADELINO_NUNES_SERRA">#REF!</definedName>
    <definedName name="SALDEV826850007VALENTIM_MORGADO_E_FERREIRA">#REF!</definedName>
    <definedName name="SALDEV826850008JOAO_CRISTOVAO_CHINA">#REF!</definedName>
    <definedName name="SALDEV826850011GASPE_EMP_GAS_D_PETROL">#REF!</definedName>
    <definedName name="SALDEV826850012AUTO_JULIO_LDA">#REF!</definedName>
    <definedName name="SALDEV826850013BERNARDO_MARIA_TOME_AGUIAR">#REF!</definedName>
    <definedName name="SALDEV826850014COOP_HABIT_PETROGAL_CESSA_AO_C">#REF!</definedName>
    <definedName name="SALDEV826850014COOP_HABIT_PETROGAL_CESSAÿÿO_C">#REF!</definedName>
    <definedName name="SALDEV826850062ENCO_C_VND_PARQUE_M_EMILIA">#REF!</definedName>
    <definedName name="SALDEV826850158TEPAR_CARTAO_INTERNAC_M_L_P_EM">#REF!</definedName>
    <definedName name="SALDEV826850297COMB_AL_ALENTEJO_P_RENOVACAO_R">#REF!</definedName>
    <definedName name="SALDEV826850299JOSE_CARDOSO_O_DOLORES_P_REN_R">#REF!</definedName>
    <definedName name="SALDEV826860000DEVEDORES_CREDORES_IMOBILIZADO">#REF!</definedName>
    <definedName name="SALDEV826860001EIVAL">#REF!</definedName>
    <definedName name="SALDEV826860004CLC_COMP_LOGIST_COMBUST_SA">#REF!</definedName>
    <definedName name="SALDEV826880000DEVEDORES_DUVIDOSOS">#REF!</definedName>
    <definedName name="SALDEV826880155SOCONFECCOES_TEXTEIS_LDA">#REF!</definedName>
    <definedName name="SALDEV826880300TURIBERICA_SOC_INVEST_LDA">#REF!</definedName>
    <definedName name="SALDEV826880461VALADAS__SA">#REF!</definedName>
    <definedName name="SALDEV826880465CASA_PIA_ATLETICO_CLUBE">#REF!</definedName>
    <definedName name="SALDEV826880470BOAVISTA_FUTEBOL_CLUBE">#REF!</definedName>
    <definedName name="SALDEV826880500CAMARA_MUNICIPAL_DE_OEIRAS">#REF!</definedName>
    <definedName name="SALDEV826880502BELENENSES_C_FUTEBOL">#REF!</definedName>
    <definedName name="SALDEV826880504CARLOS_SABIDO">#REF!</definedName>
    <definedName name="SALDEV826880554JUDI_SERVICOS_LDA">#REF!</definedName>
    <definedName name="SALDEV826880575ACESSORIOS_VITORIA_LDA">#REF!</definedName>
    <definedName name="SALDEV826880576MACHUQUEIRO___SOUSA_LDA">#REF!</definedName>
    <definedName name="SALDEV826881301EMISSAO_CLANDESTINA_A_A">#REF!</definedName>
    <definedName name="SALDEV826882015EMP_IND_MET_RAMOA_LDA">#REF!</definedName>
    <definedName name="SALDEV826883619H_VAULTIER___CO">#REF!</definedName>
    <definedName name="SALDEV826883756JOSE_GUIMARAES_COSTA">#REF!</definedName>
    <definedName name="SALDEV826885496ALVARO_ROQUETTE_DESP">#REF!</definedName>
    <definedName name="SALDEV826885510JOSE_MANUEL_PINHEIRO_G_PEREIRA">#REF!</definedName>
    <definedName name="SALDEV826887502TECHNIP_FIN_CRED_LYONNAIS">#REF!</definedName>
    <definedName name="SALDEV826890000CONTAS_DE_REGUL_E_TRANSITORIAS">#REF!</definedName>
    <definedName name="SALDEV826890100CHEQ_AUT_ABAST_CONSUMOS">#REF!</definedName>
    <definedName name="SALDEV826890110CH_AUT_ABAST_EMITIDOS_CONSUMOS">#REF!</definedName>
    <definedName name="SALDEV826890111AUT_ABAST_CONSUMOS___EMITIDOS">#REF!</definedName>
    <definedName name="SALDEV826890116AUT_ABAST_CONSUMOS___EMITIDOS">#REF!</definedName>
    <definedName name="SALDEV826890117AUT_ABAST_CONSUMOS___EMITIDOS">#REF!</definedName>
    <definedName name="SALDEV826890118AUT_ABAST_CONSUMOS___EMITIDOS">#REF!</definedName>
    <definedName name="SALDEV826890120CH_AUT_ABAST_UTILIZAD_CONSUMOS">#REF!</definedName>
    <definedName name="SALDEV826890121AUT_ABAST_CONSUMOS___UTILIZADA">#REF!</definedName>
    <definedName name="SALDEV826890126AUT_ABAST_CONSUMOS___UTILIZADA">#REF!</definedName>
    <definedName name="SALDEV826890127AUT_ABAST_CONSUMOS_UTILIZAD_19">#REF!</definedName>
    <definedName name="SALDEV826890128AUT_ABAST_CONSUMOS_UTILIZAD_19">#REF!</definedName>
    <definedName name="SALDEV826890200CHEQUES_GAS">#REF!</definedName>
    <definedName name="SALDEV826890201CHEQ_BUTANO_EMIT_CLIENTES">#REF!</definedName>
    <definedName name="SALDEV826891000CHEQ_AUT_ABAST_CLIENTES_DIVER">#REF!</definedName>
    <definedName name="SALDEV826891002AUT_ABAST_DIVERSOS">#REF!</definedName>
    <definedName name="SALDEV826891006AUT_ABAST_DIVERSOS___1996">#REF!</definedName>
    <definedName name="SALDEV826891007AUT_ABAST_DIVERSOS___1997">#REF!</definedName>
    <definedName name="SALDEV826891008AUT_ABAST_DIVERSOS___1998">#REF!</definedName>
    <definedName name="SALDEV826891100CH_AUT_ABAST_C_DIPLOMATICO">#REF!</definedName>
    <definedName name="SALDEV826891103AUT_ABAST_CD_SUPER">#REF!</definedName>
    <definedName name="SALDEV826891104AUT_ABAST_CD_GASOLEO">#REF!</definedName>
    <definedName name="SALDEV826891106AUT_ABAST_CD_SUPER_1996">#REF!</definedName>
    <definedName name="SALDEV826891107AUT_ABAST_CD_SUPER_1997">#REF!</definedName>
    <definedName name="SALDEV826891200SENHAS_GOV_REGIONAL_ACORES">#REF!</definedName>
    <definedName name="SALDEV826891300CLIENTES_A_REGULARIZAR">#REF!</definedName>
    <definedName name="SALDEV826891302DIF_EXERCICIO_DE_1994">#REF!</definedName>
    <definedName name="SALDEV826891303DIF_EXERCICIO">#REF!</definedName>
    <definedName name="SALDEV826891303DIF_EXERCICIO_DE_1995">#REF!</definedName>
    <definedName name="SALDEV826891400CHEQUES_TESOURARIAS">#REF!</definedName>
    <definedName name="SALDEV826891401CHEQUES_COMBUST_TESOURARIAS">#REF!</definedName>
    <definedName name="SALDEV826891402CHEQUES_GAS_TESOURARIAS">#REF!</definedName>
    <definedName name="SALDEV826891406CHEQUES_COMBUST_TESOURARIA_199">#REF!</definedName>
    <definedName name="SALDEV826891407CHEQUES_COMBUST_TESOUR_1997">#REF!</definedName>
    <definedName name="SALDEV826891408CHEQUES_COMBUST_TESOUR_1998">#REF!</definedName>
    <definedName name="SALDEV826891500DIFERENCAS_T_LEITURA_C_CONSIG">#REF!</definedName>
    <definedName name="SALDEV826891529DIF_TALOES_LEITURA___NORMAL">#REF!</definedName>
    <definedName name="SALDEV826891531DIF_TALOES_LEITURA___SUPER">#REF!</definedName>
    <definedName name="SALDEV826891532DIF_TALOES_LEITURA_SUPER_S_CH">#REF!</definedName>
    <definedName name="SALDEV826891583DIF_TALOES_LEITURA___GASOLEO">#REF!</definedName>
    <definedName name="SALDEV826891599DIF_TALOES_LEITURA___OUTRAS">#REF!</definedName>
    <definedName name="SALDEV826891600AUTORIZ_ABASTEC_COMBUSTIVEIS">#REF!</definedName>
    <definedName name="SALDEV826891602AUT_AB_COMB_TESOUR_T_RIBEIRO">#REF!</definedName>
    <definedName name="SALDEV826891606AUT_AB_COMB_TESOURARIA_1996">#REF!</definedName>
    <definedName name="SALDEV826891607AUT_AB_COMB_TESOURARIA_1997">#REF!</definedName>
    <definedName name="SALDEV826891608AUT_AB_COMB_TESOURARIA_1998">#REF!</definedName>
    <definedName name="SALDEV826891700AUTORIZ_ABASTEC_GAS">#REF!</definedName>
    <definedName name="SALDEV826891702AUT_AB_GAS_TESOUR_T_RIBEIRO">#REF!</definedName>
    <definedName name="SALDEV826891800MEIOS_DE_PAGAMENTO">#REF!</definedName>
    <definedName name="SALDEV826891820OUTROS_MEIOS_DE_PAGAMENTO">#REF!</definedName>
    <definedName name="SALDEV826891821MEIOS_PAGAMENTO_REQ_CART_GALP">#REF!</definedName>
    <definedName name="SALDEV826891823MEIOS_PAGAMENTO_ANOS_ANTER">#REF!</definedName>
    <definedName name="SALDEV826891824MEIOS_DE_PAGAMENTO___DESPESAS">#REF!</definedName>
    <definedName name="SALDEV826891829CARTAO_GALP_NORMAL">#REF!</definedName>
    <definedName name="SALDEV826891831CARTAO_GALP_SUPER">#REF!</definedName>
    <definedName name="SALDEV826891883CARTAO_GALP_GASOLEO">#REF!</definedName>
    <definedName name="SALDEV826891887CHEQUES_PRE_DATADOS_DE_CLIENTE">#REF!</definedName>
    <definedName name="SALDEV826891894FALSIF_94_MEIOS_PAG">#REF!</definedName>
    <definedName name="SALDEV826891895FALSIF_95_MEIOS_PAG">#REF!</definedName>
    <definedName name="SALDEV826891900TICKETS_RESTAURANTE">#REF!</definedName>
    <definedName name="SALDEV826891903TICKETS_TESOUR_REF_LISBOA">#REF!</definedName>
    <definedName name="SALDEV826892000C_LIGACAO_CLIENTES">#REF!</definedName>
    <definedName name="SALDEV826892002CLIENTES_NOTAS_DEBITO_CREDITO">#REF!</definedName>
    <definedName name="SALDEV826892003CLIENTES_CAIXA">#REF!</definedName>
    <definedName name="SALDEV826892005CLIENTES_BANCOS">#REF!</definedName>
    <definedName name="SALDEV826892200C_LIGACAO_FORNEC_PAGAMENTOS">#REF!</definedName>
    <definedName name="SALDEV826892202FORNEC_PAGAMENTOS_ENC_CONTAS">#REF!</definedName>
    <definedName name="SALDEV826892205FORNEC_PAGAM_MOEDA_ESTRANGEIRA">#REF!</definedName>
    <definedName name="SALDEV826892211FORNEC_C_FACTURAS_JA_PAGAS">#REF!</definedName>
    <definedName name="SALDEV826892300C_LIGACAO_TESOURARIA">#REF!</definedName>
    <definedName name="SALDEV826892301C_LIG_DEVED_E_CREDORES">#REF!</definedName>
    <definedName name="SALDEV826892302C_LIG_FORNECEDORES_PGT_MANUAL">#REF!</definedName>
    <definedName name="SALDEV826892304C_LIG_FORNEC_REF_PORTO">#REF!</definedName>
    <definedName name="SALDEV826892305C_LIG_FORNEC_REF_SINES">#REF!</definedName>
    <definedName name="SALDEV826892306C_LIG_INVEST_FINANCEIROS">#REF!</definedName>
    <definedName name="SALDEV826892307C_LIG_CAIXA_PETROFORMA">#REF!</definedName>
    <definedName name="SALDEV826892308C_LIG_PETROGAL_A_ORES">#REF!</definedName>
    <definedName name="SALDEV826892310C_LIG_BANCOS">#REF!</definedName>
    <definedName name="SALDEV826892320CAIXA_EXTERNO_M_POMBAL">#REF!</definedName>
    <definedName name="SALDEV826892321C_LIGACAO_DIF_INTEGRACAO">#REF!</definedName>
    <definedName name="SALDEV826892322CAIXA_INTERNO_M_POMBAL">#REF!</definedName>
    <definedName name="SALDEV826892323CAIXA_C_RUIVO__MINI_PARQUE">#REF!</definedName>
    <definedName name="SALDEV826892324CAIXA_REFINARIA_DO_PORTO">#REF!</definedName>
    <definedName name="SALDEV826892325CAIXA_REFINARIA_SINES">#REF!</definedName>
    <definedName name="SALDEV826892326CAIXA_PARQUE_AVEIRO">#REF!</definedName>
    <definedName name="SALDEV826892327CAIXA_PARQUE_FARO">#REF!</definedName>
    <definedName name="SALDEV826892328CAIXA_PARQUE_BOA_NOVA">#REF!</definedName>
    <definedName name="SALDEV826892329CAIXA_TOMAS_RIBEIRO">#REF!</definedName>
    <definedName name="SALDEV826892330CAIXA_PARQUE_OLIVAIS">#REF!</definedName>
    <definedName name="SALDEV826892331CAIXA_PARQUE_ROSAIRINHO">#REF!</definedName>
    <definedName name="SALDEV826892332CAIXA_PARQUE_PERAFITA">#REF!</definedName>
    <definedName name="SALDEV826892333CAIXA_PARQUE_P_BRANDAO">#REF!</definedName>
    <definedName name="SALDEV826892334CAIXA_PARQUE_SINES">#REF!</definedName>
    <definedName name="SALDEV826892335CAIXA_PARQUE_AVEIRAS">#REF!</definedName>
    <definedName name="SALDEV826892342PARQUE_DE_CABO_RUIVO____ATE_10">#REF!</definedName>
    <definedName name="SALDEV826892343PARQUE_DA_MATINHA_______ATE_10">#REF!</definedName>
    <definedName name="SALDEV826892345FAB_E_ARM_OLEOS_C_RUIVO_ATE_10">#REF!</definedName>
    <definedName name="SALDEV826892347AEROINSTALACAO_PORTELA__ATE_10">#REF!</definedName>
    <definedName name="SALDEV826892351CONTA_LIG_R3___R2___LISBOA">#REF!</definedName>
    <definedName name="SALDEV826892352CONTA_LIG_R3___R2___PORTO">#REF!</definedName>
    <definedName name="SALDEV826892353CONTA_LIG_R3___R2___SINES">#REF!</definedName>
    <definedName name="SALDEV826892374PARQUE_DE_SINES_________ATE_10">#REF!</definedName>
    <definedName name="SALDEV826892389AEROINST_DA_HORTA_______ATE_10">#REF!</definedName>
    <definedName name="SALDEV826892392AEROINST_PORTO_SANTO____ATE_10">#REF!</definedName>
    <definedName name="SALDEV826893100PERIODIZACAO_DE_CUSTOS">#REF!</definedName>
    <definedName name="SALDEV826893110PERIODIZ_SEG_AUTOM___AVP">#REF!</definedName>
    <definedName name="SALDEV826893110PERIODIZ_SEGUROS">#REF!</definedName>
    <definedName name="SALDEV826893111PERIODIZ_SEGUROS_AUTOM_FROTA">#REF!</definedName>
    <definedName name="SALDEV826893112PERIODIZ_SEG_AUTOM_RUVA">#REF!</definedName>
    <definedName name="SALDEV826893113PERIODIZ_SEG_DANOS_MAT_PERD_EX">#REF!</definedName>
    <definedName name="SALDEV826893114PERIODIZ_SEG_CAUCOES">#REF!</definedName>
    <definedName name="SALDEV826893117PERIODIZ_SEG_RESPONS_CIVIL">#REF!</definedName>
    <definedName name="SALDEV826893118PERIODIZ_SEG_TRANSPORTES">#REF!</definedName>
    <definedName name="SALDEV826893119PERIODIZ_SEG_VAL_TRANSIT_FRAUD">#REF!</definedName>
    <definedName name="SALDEV826893120PERIODIZ_SEG_VIAG_E_BAGAGENS">#REF!</definedName>
    <definedName name="SALDEV826893121PERIODIZ_SEG_ACID_PESS_OCUP_VI">#REF!</definedName>
    <definedName name="SALDEV826893122PERIODIZ_SEG_MULTI_RISCO">#REF!</definedName>
    <definedName name="SALDEV826893123PERIODIZ_SEG_DIVERSOS">#REF!</definedName>
    <definedName name="SALDEV826893125PERIODIZ_SEG_TRANSPORTES">#REF!</definedName>
    <definedName name="SALDEV826893126PERIODIZ_SEG_AUTO_RESP_CIVIL">#REF!</definedName>
    <definedName name="SALDEV826893127PERIODIZ_SEG_AUTO_SEGURO">#REF!</definedName>
    <definedName name="SALDEV826893128PERIODIZ_SEG_SINES">#REF!</definedName>
    <definedName name="SALDEV826893129PERIOD_SEG_ALUG_LONGA_DURACAO">#REF!</definedName>
    <definedName name="SALDEV826893130PERIODIZ_CUSTO_PESSOAL">#REF!</definedName>
    <definedName name="SALDEV826893170PERIODIZ_DESPESAS_FINANCEIRAS">#REF!</definedName>
    <definedName name="SALDEV826893171PERIODIZ_JUR_EMPR_INTERNOS">#REF!</definedName>
    <definedName name="SALDEV826893200PERIODIZACAO_DE_PROVEITOS">#REF!</definedName>
    <definedName name="SALDEV826893220PERIODIZ_OBRIGACOES_DO_TESOURO">#REF!</definedName>
    <definedName name="SALDEV826893400DESPESAS_A_AGUARDAR_DECISAO_DE">#REF!</definedName>
    <definedName name="SALDEV826893401MISSAO_TOTAL_PETROGAL___PORTO">#REF!</definedName>
    <definedName name="SALDEV826893402MISSAO_TOTAL_PETROGAL___SINES">#REF!</definedName>
    <definedName name="SALDEV826893600SEGURO_SAUDE_EXCESSO_PLAFOND">#REF!</definedName>
    <definedName name="SALDEV826893601APOLICE_05_800025">#REF!</definedName>
    <definedName name="SALDEV826893602VALORES_A_RECEBER_TRABALHADORE">#REF!</definedName>
    <definedName name="SALDEV826895000CONTAS_TRANSITORIAS_ESPECIAIS">#REF!</definedName>
    <definedName name="SALDEV826895015TRANSIT_NUCLEO_FORNECEDORES">#REF!</definedName>
    <definedName name="SALDEV826895018TRANSIT_STOCK_P_ACAB_E_MATER">#REF!</definedName>
    <definedName name="SALDEV826895022TRANSIT_NUCLEO_DE_MOV_INTERNO">#REF!</definedName>
    <definedName name="SALDEV826895023TRANSIT_NUCLEO_DE_CODIFICACAO">#REF!</definedName>
    <definedName name="SALDEV826895025TRANSIT_IMOBIL_EM_CURSO">#REF!</definedName>
    <definedName name="SALDEV826895029TRANSIT_ANALISE_DE_CONTAS">#REF!</definedName>
    <definedName name="SALDEV826895080TRANSIT_CONTABILIDADE_SINES">#REF!</definedName>
    <definedName name="SALDEV826895081TRANSIT_REGULARIZACAO_PESS_SIN">#REF!</definedName>
    <definedName name="SALDEV826895082TRANSIT_CONTABILID_REF_LISBOA">#REF!</definedName>
    <definedName name="SALDEV826895086TRANSIT_CONTABILID_REF_PORTO">#REF!</definedName>
    <definedName name="SALDEV826895087TRANSIT_DESP_DEBITAR_TOTAL_POR">#REF!</definedName>
    <definedName name="SALDEV826895100CONTAS_TRANSITORIAS_ESPECIAIS">#REF!</definedName>
    <definedName name="SALDEV826895115TRANSIT_NUCLEO_FORNECEDORES">#REF!</definedName>
    <definedName name="SALDEV826895116TRANSIT_REG_AUTONOMAS___DOC_A">#REF!</definedName>
    <definedName name="SALDEV826895117TRANSIT_NUCL_CUST_VEND_DIFERC">#REF!</definedName>
    <definedName name="SALDEV826895121TRANSIT_PRODUCAO_INDUSTRIAL">#REF!</definedName>
    <definedName name="SALDEV826895123TRANSIT_MOV_INTERNO_E_INTEGRA">#REF!</definedName>
    <definedName name="SALDEV826895123TRANSIT_MOV_INTERNO_E_INTEGRAÿ">#REF!</definedName>
    <definedName name="SALDEV826895123TRANSIT_NUCLEO_DE_CODIFICACAO">#REF!</definedName>
    <definedName name="SALDEV826895125TRANSIT_IMOBIL_EM_CURSO">#REF!</definedName>
    <definedName name="SALDEV826895127TRANSIT_IMOBILIZADO_FIXO">#REF!</definedName>
    <definedName name="SALDEV826895129TRANSIT_ANALISE_DE_CONTAS">#REF!</definedName>
    <definedName name="SALDEV826895130TRANSIT_GALP_FROTA_PETROGAL_ES">#REF!</definedName>
    <definedName name="SALDEV826895131TRANSIT_PARTICIPADAS_E_CONCILI">#REF!</definedName>
    <definedName name="SALDEV826895132TRANSIT_GALP_FROTA_REG_IVA_ESP">#REF!</definedName>
    <definedName name="SALDEV826895151GAB_COOR_AFRICA_DOC_A_REGUL">#REF!</definedName>
    <definedName name="SALDEV826895160TRANSIT_COBR_LETR_ENC_DES_REG">#REF!</definedName>
    <definedName name="SALDEV826895174TRANSIT_SEGURO_VIDA_FACULTATIV">#REF!</definedName>
    <definedName name="SALDEV826895177GIAG_ENCARGOS_C_SEGUROS_RUVA">#REF!</definedName>
    <definedName name="SALDEV826895180TRANSIT_CONTABILIDADE_SINES">#REF!</definedName>
    <definedName name="SALDEV826895181TRANSIT_REGULARIZACAO_PESS_SIN">#REF!</definedName>
    <definedName name="SALDEV826895182TRANSIT_CONTABILID_REF_LISBOA">#REF!</definedName>
    <definedName name="SALDEV826895186TRANSIT_CONTABILID_REF_PORTO">#REF!</definedName>
    <definedName name="SALDEV826895190TRANSIT_DESP_JUDICIAIS_LISBOA">#REF!</definedName>
    <definedName name="SALDEV826895200CONTAS_LIGAA_AO_EMPRESAS_DO_GR">#REF!</definedName>
    <definedName name="SALDEV826895200CONTAS_LIQUIDA_AO_EMPRESAS_DO">#REF!</definedName>
    <definedName name="SALDEV826895211GALP_INT_CORPORATION">#REF!</definedName>
    <definedName name="SALDEV826895212PETROGAL_CHINESA__LDA">#REF!</definedName>
    <definedName name="SALDEV826895300CONTAS_LIQUIDA_AO_EMPRESAS_ASS">#REF!</definedName>
    <definedName name="SALDEV826895301CONTA_LIQUIDACAO_EGA">#REF!</definedName>
    <definedName name="SALDEV826895302CONTA_LIQUIDACAO_EGL">#REF!</definedName>
    <definedName name="SALDEV826895400CONTAS_LIQUIDA_AO_OUTRAS_EMPRE">#REF!</definedName>
    <definedName name="SALDEV826895400CONTAS_LIQUIDAÿAO_OUTRAS_EMPRE">#REF!</definedName>
    <definedName name="SALDEV826895401CONTA_LIQUIDACAO_LUSAGAS">#REF!</definedName>
    <definedName name="SALDEV826895402COOP_HABITA_aO_PESSOAL_PETROGA">#REF!</definedName>
    <definedName name="SALDEV826895402COOP_HABITAÿÿO_PESSOAL_PETROGA">#REF!</definedName>
    <definedName name="SALDEV826895500CONTAS_TRANSITORIAS_GERAIS">#REF!</definedName>
    <definedName name="SALDEV826895513REGUL_DD_DCL">#REF!</definedName>
    <definedName name="SALDEV826895515AMERICO_MONIZ_B_GOUVEIA">#REF!</definedName>
    <definedName name="SALDEV826895516SACOR_MARITIMA___MONOBOIA">#REF!</definedName>
    <definedName name="SALDEV826895517EDIFICIO_GALP">#REF!</definedName>
    <definedName name="SALDEV826895521IVA_APURAMENTO___FRANCA">#REF!</definedName>
    <definedName name="SALDEV826895522IVA_APURAMENTO___HOLANDA">#REF!</definedName>
    <definedName name="SALDEV826895523IVA_APURAMENTO___ALEMANHA">#REF!</definedName>
    <definedName name="SALDEV826895541PETROBRAS_C__IMPOSTOS_A_RECUPE">#REF!</definedName>
    <definedName name="SALDEV826895542COMATRA_C_IMPOSTOS_A_RECUPERAR">#REF!</definedName>
    <definedName name="SALDEV826895561FGRC_REMUNER_TIT_PARTICIPACAO">#REF!</definedName>
    <definedName name="SALDEV826895570ALIENAC_SINIST_IMOBILIZ_REGUL">#REF!</definedName>
    <definedName name="SALDEV826895571ALIENACAO_RA_IMOBILIZ_REG_INTE">#REF!</definedName>
    <definedName name="SALDEV826895574DIFERENCAS_FACT_GAS_COMBUST">#REF!</definedName>
    <definedName name="SALDEV826895576PRESTACAO_VENDA_TERRENOS_EDIFI">#REF!</definedName>
    <definedName name="SALDEV826895577CONSORCIOS_C_TERRENOS">#REF!</definedName>
    <definedName name="SALDEV826895580FUNDO_PENSOES_RECUP_DESEMBOLS">#REF!</definedName>
    <definedName name="SALDEV826895582PRE_REFORMA_UTILIZ_PROVISAO">#REF!</definedName>
    <definedName name="SALDEV826895588JUROS_TIT_ALHEIOS_EMPREGADOS">#REF!</definedName>
    <definedName name="SALDEV826895595BERNARDO_MARIA_TOME_AGUIAR">#REF!</definedName>
    <definedName name="SALDEV826900000ADIANTAMENTOS_P__C__VENDAS">#REF!</definedName>
    <definedName name="SALDEV826900100RESERVAS_ESTRATEGICAS">#REF!</definedName>
    <definedName name="SALDEV826900101MOBIL">#REF!</definedName>
    <definedName name="SALDEV826900102SHELL">#REF!</definedName>
    <definedName name="SALDEV826900103BP">#REF!</definedName>
    <definedName name="SALDEV826900104ESSO">#REF!</definedName>
    <definedName name="SALDEV826900105CEPSA">#REF!</definedName>
    <definedName name="SALDEV826900106REPSOL">#REF!</definedName>
    <definedName name="SALDEV826900107TOTAL">#REF!</definedName>
    <definedName name="SALDEV826900108PETRAS">#REF!</definedName>
    <definedName name="SALDEV826900109E.T.C.___TERMINAIS_MARITIMOS_S">#REF!</definedName>
    <definedName name="SALDEV826900110AGIP">#REF!</definedName>
    <definedName name="SALDEV826900200CRUDE_OIL_FORWARD">#REF!</definedName>
    <definedName name="SALDEV826900201CRUDE_OIL_FORWARD_CHASE_MANHAT">#REF!</definedName>
    <definedName name="SALDEVA25290000OUTRAS_OPERACOES">#REF!</definedName>
    <definedName name="SALDEVA25390000OUTRAS_OPERACOES">#REF!</definedName>
    <definedName name="SALDEVA25490000OUTRAS_OPERACOES">#REF!</definedName>
    <definedName name="SALDEVA26290700SEGUROS_PETROGAL">#REF!</definedName>
    <definedName name="SALDEVA26291100PLANO_COMPLEM_DE_REFORMA">#REF!</definedName>
    <definedName name="SALDEVA26830000ORGANISMOS_ADMINISTR_OUT_OPER">#REF!</definedName>
    <definedName name="SALDEVA26880500CAMARA_MUNICIPAL_DE_OEIRAS">#REF!</definedName>
    <definedName name="SALDEVA26893120PERIODIZ_SEG_VIAG_E_BAGAGENS">#REF!</definedName>
    <definedName name="SALDEVA26900000ADIANTAMENTOS_P__C__VENDAS">#REF!</definedName>
    <definedName name="saldoB_612">#REF!</definedName>
    <definedName name="Saldos_Credores_de_D.o">#REF!</definedName>
    <definedName name="SALDOS252___EMPRESAS_DO_GRUPO">#REF!</definedName>
    <definedName name="SALDOS253___EMPRESAS_ASSOCIADAS">#REF!</definedName>
    <definedName name="SALDOS254___OUT_EMP_PARTICIPADAS">#REF!</definedName>
    <definedName name="SALDOS268951270__TRANSITORIA___IMOBILIZADO">#REF!</definedName>
    <definedName name="SALDOS820000000TERCEIROS">#REF!</definedName>
    <definedName name="SALDOS824000000ESTADO_E_OUTROS_ENTES_PUBLICOS">#REF!</definedName>
    <definedName name="SALDOS824100000IMPOSTO_SOBRE_O_RENDIMENTO">#REF!</definedName>
    <definedName name="SALDOS824110000PAGAMENTOS_POR_CONTA">#REF!</definedName>
    <definedName name="SALDOS824120000RETENCAO_NA_FONTE_POR_TERCEIR">#REF!</definedName>
    <definedName name="SALDOS824120100SOBRE_RENDIMENTOS_DE_CAPITAIS">#REF!</definedName>
    <definedName name="SALDOS824120200SOBRE_RENDIMENTOS_PREDIAIS">#REF!</definedName>
    <definedName name="SALDOS824120300SOBRE_REMUN_ORGAOS_ESTATUT">#REF!</definedName>
    <definedName name="SALDOS824120400IRC_DE_APLIC_DE_CAPITAIS_TITUL">#REF!</definedName>
    <definedName name="SALDOS824120900SOBRE_OUTROS_RENDIMENTOS">#REF!</definedName>
    <definedName name="SALDOS824150000APURAMENTO">#REF!</definedName>
    <definedName name="SALDOS824170000IMPOSTO_A_RECUPERAR">#REF!</definedName>
    <definedName name="SALDOS824200000RETENCAO_DE_IMPOSTOS_S_RENDIM">#REF!</definedName>
    <definedName name="SALDOS824210000TRABALHO_DEPENDENTE">#REF!</definedName>
    <definedName name="SALDOS824210100IRS_TRABALHO_DEPENDENTE">#REF!</definedName>
    <definedName name="SALDOS824220000TRABALHO_INDEPENDENTE">#REF!</definedName>
    <definedName name="SALDOS824220100IRS_TRABALHO_INDEPENDENTE">#REF!</definedName>
    <definedName name="SALDOS824230000CAPITAIS">#REF!</definedName>
    <definedName name="SALDOS824230100IRS_RENDIMENTOS_DE_CAPITAIS">#REF!</definedName>
    <definedName name="SALDOS824230200IRC_RENDIMENTOS_DE_CAPITAIS">#REF!</definedName>
    <definedName name="SALDOS824240000PREDIAIS">#REF!</definedName>
    <definedName name="SALDOS824240100IRS_RENDIMENTOS_PREDIAIS">#REF!</definedName>
    <definedName name="SALDOS824240200IRC_RENDIMENTOS_PREDIAIS">#REF!</definedName>
    <definedName name="SALDOS824250000SOBRE_REND_SUJEITO_TX_LIBERAT">#REF!</definedName>
    <definedName name="SALDOS824250200IRS_TRAB_INDEPEND_N_RESIDENT">#REF!</definedName>
    <definedName name="SALDOS824250300IRS_PENSOES_N_RESIDENT">#REF!</definedName>
    <definedName name="SALDOS824250400IRS_CONCURSOS">#REF!</definedName>
    <definedName name="SALDOS824260000REMUNER_DE_ORGAOS_ESTATUTARIOS">#REF!</definedName>
    <definedName name="SALDOS824260200IRC_REMUN_DE_ORGAOS_ESTATUT">#REF!</definedName>
    <definedName name="SALDOS824300000IMP_S_VALOR_ACRESCENTADO__IVA">#REF!</definedName>
    <definedName name="SALDOS824320000IVA_DEDUTIVEL">#REF!</definedName>
    <definedName name="SALDOS824321000EXISTENCIAS">#REF!</definedName>
    <definedName name="SALDOS824321100CONTINENTE">#REF!</definedName>
    <definedName name="SALDOS824321110TAXA_DE__5___CONT">#REF!</definedName>
    <definedName name="SALDOS824321120TAXA_DE_16___CONT">#REF!</definedName>
    <definedName name="SALDOS824321130TAXA_DE_17___CONT">#REF!</definedName>
    <definedName name="SALDOS824321200ACORES">#REF!</definedName>
    <definedName name="SALDOS824321210TAXA_DE__4___ACORES">#REF!</definedName>
    <definedName name="SALDOS824321220TAXA_DE_12___ACORES">#REF!</definedName>
    <definedName name="SALDOS824321230TAXA_DE_13___ACORES">#REF!</definedName>
    <definedName name="SALDOS824321400INTRACOMUNITARIAS">#REF!</definedName>
    <definedName name="SALDOS824321470TAXA_DE_17___CONT">#REF!</definedName>
    <definedName name="SALDOS824322000IMOBILIZADO">#REF!</definedName>
    <definedName name="SALDOS824322100CONTINENTE">#REF!</definedName>
    <definedName name="SALDOS824322110TAXA_DE__5___CONT">#REF!</definedName>
    <definedName name="SALDOS824322120TAXA_DE_16___CONT">#REF!</definedName>
    <definedName name="SALDOS824322130TAXA_DE_17___CONT">#REF!</definedName>
    <definedName name="SALDOS824322140TAXA_DE_12___CONTIN">#REF!</definedName>
    <definedName name="SALDOS824322200ACORES">#REF!</definedName>
    <definedName name="SALDOS824322210TAXA_DE__4___ACORES">#REF!</definedName>
    <definedName name="SALDOS824322220TAXA_DE_12___ACORES">#REF!</definedName>
    <definedName name="SALDOS824322230TAXA_DE_13___ACORES">#REF!</definedName>
    <definedName name="SALDOS824322240TAXA_DE__8___ACORES">#REF!</definedName>
    <definedName name="SALDOS824322300MADEIRA">#REF!</definedName>
    <definedName name="SALDOS824322320TAXA_DE_12___MADEIRA">#REF!</definedName>
    <definedName name="SALDOS824322330TAXA_DE_13___MADEIRA">#REF!</definedName>
    <definedName name="SALDOS824322400INTRACOMUNITARIAS">#REF!</definedName>
    <definedName name="SALDOS824322410TAXA_DE__5___CONT">#REF!</definedName>
    <definedName name="SALDOS824322470TAXA_DE_17___CONT">#REF!</definedName>
    <definedName name="SALDOS824322480TAXA_DE_13___ACORES">#REF!</definedName>
    <definedName name="SALDOS824322600P._SERVI_OS_N_RESIDENTES">#REF!</definedName>
    <definedName name="SALDOS824322600P._SERVIÿOS_N_RESIDENTES">#REF!</definedName>
    <definedName name="SALDOS824322610TAXA_DE_17___CONT">#REF!</definedName>
    <definedName name="SALDOS824323000OUTROS_BENS_E_SERVICOS">#REF!</definedName>
    <definedName name="SALDOS824323100CONTINENTE">#REF!</definedName>
    <definedName name="SALDOS824323110TAXA_DE__5___CONT">#REF!</definedName>
    <definedName name="SALDOS824323120TAXA_DE_16___CONT">#REF!</definedName>
    <definedName name="SALDOS824323130TAXA_DE_17___CONT">#REF!</definedName>
    <definedName name="SALDOS824323140TAXA_DE_12___CONT">#REF!</definedName>
    <definedName name="SALDOS824323200ACORES">#REF!</definedName>
    <definedName name="SALDOS824323210TAXA_DE__4___ACORES">#REF!</definedName>
    <definedName name="SALDOS824323220TAXA_DE_12___ACORES">#REF!</definedName>
    <definedName name="SALDOS824323230TAXA_DE_13___ACORES">#REF!</definedName>
    <definedName name="SALDOS824323240TAXA_DE_08___ACORES">#REF!</definedName>
    <definedName name="SALDOS824323300MADEIRA">#REF!</definedName>
    <definedName name="SALDOS824323310TAXA_DE__4___MADEIRA">#REF!</definedName>
    <definedName name="SALDOS824323320TAXA_DE_12___MADEIRA">#REF!</definedName>
    <definedName name="SALDOS824323330TAXA_DE_13___MADEIRA">#REF!</definedName>
    <definedName name="SALDOS824323340TAXA_DE_08___MADEIRA">#REF!</definedName>
    <definedName name="SALDOS824323400INTRACOMUNITARIAS">#REF!</definedName>
    <definedName name="SALDOS824323410TAXA_DE__5___CONT">#REF!</definedName>
    <definedName name="SALDOS824323470TAXA_DE_17___CONT">#REF!</definedName>
    <definedName name="SALDOS824323600P.SERVI_OS_N_RESIDENTES">#REF!</definedName>
    <definedName name="SALDOS824323600P.SERVIÿOS_N_RESIDENTES">#REF!</definedName>
    <definedName name="SALDOS824323610TAXA_DE_17___CONT">#REF!</definedName>
    <definedName name="SALDOS824329900COMPRAS_ISENTAS">#REF!</definedName>
    <definedName name="SALDOS824330000IVA_LIQUIDADO">#REF!</definedName>
    <definedName name="SALDOS824331000OPERACOES_GERAIS">#REF!</definedName>
    <definedName name="SALDOS824331100CONTINENTE">#REF!</definedName>
    <definedName name="SALDOS824331110TAXA_DE__5___CONT">#REF!</definedName>
    <definedName name="SALDOS824331120TAXA_DE_16___CONT">#REF!</definedName>
    <definedName name="SALDOS824331130TAXA_DE_17___CONT">#REF!</definedName>
    <definedName name="SALDOS824331140TAXA_DE_12___CONT">#REF!</definedName>
    <definedName name="SALDOS824331200ACORES">#REF!</definedName>
    <definedName name="SALDOS824331210TAXA_DE__4___ACORES">#REF!</definedName>
    <definedName name="SALDOS824331220TAXA_DE_12___ACORES">#REF!</definedName>
    <definedName name="SALDOS824331230TAXA_DE_13___ACORES">#REF!</definedName>
    <definedName name="SALDOS824331240TAXA_DE_08___ACORES">#REF!</definedName>
    <definedName name="SALDOS824331300MADEIRA">#REF!</definedName>
    <definedName name="SALDOS824331310TAXA_DE__4___MADEIRA">#REF!</definedName>
    <definedName name="SALDOS824331320TAXA_DE_12___MADEIRA">#REF!</definedName>
    <definedName name="SALDOS824331330TAXA_DE_13___MADEIRA">#REF!</definedName>
    <definedName name="SALDOS824331340TAXA_DE_08___MADEIRA">#REF!</definedName>
    <definedName name="SALDOS824331400INTRACOMUNITARIAS">#REF!</definedName>
    <definedName name="SALDOS824331410TAXA_DE__5___CONT">#REF!</definedName>
    <definedName name="SALDOS824331470TAXA_DE_17___CONT">#REF!</definedName>
    <definedName name="SALDOS824331600P.SERV._N_RESIDENTES">#REF!</definedName>
    <definedName name="SALDOS824331610TAXA_DE_17___CONT">#REF!</definedName>
    <definedName name="SALDOS824331900VENDAS_ISENTAS">#REF!</definedName>
    <definedName name="SALDOS824340000IVA_REGULARIZACOES">#REF!</definedName>
    <definedName name="SALDOS824341000IVA_REGUL_MENSAIS_FAV_EMPRESA">#REF!</definedName>
    <definedName name="SALDOS824341100MENSAIS_FAVOR_EMPRESA_CONT">#REF!</definedName>
    <definedName name="SALDOS824341200MENSAIS_FAVOR_EMPRESA_ACORES">#REF!</definedName>
    <definedName name="SALDOS824341300MENSAIS_FAVOR_EMPRESA_MADEIRA">#REF!</definedName>
    <definedName name="SALDOS824342000IVA_REGUL_MENSAIS_FAV_ESTADO">#REF!</definedName>
    <definedName name="SALDOS824342100MENSAIS_FAVOR_ESTADO_CONT">#REF!</definedName>
    <definedName name="SALDOS824342200MENSAIS_FAVOR_ESTADO_ACORES">#REF!</definedName>
    <definedName name="SALDOS824350000IVA_APURAMENTO">#REF!</definedName>
    <definedName name="SALDOS824360000IVA_A_PAGAR">#REF!</definedName>
    <definedName name="SALDOS824361000IVA_VALORES_APURADOS">#REF!</definedName>
    <definedName name="SALDOS824400000RESTANTES_IMPOSTOS">#REF!</definedName>
    <definedName name="SALDOS824400100IMPOSTO_SELO_S_TRANSACCOES">#REF!</definedName>
    <definedName name="SALDOS824400200IMPOSTO_SELO_PESSOAL">#REF!</definedName>
    <definedName name="SALDOS824500000CONTRIB_SEGURANCA_SOCIAL">#REF!</definedName>
    <definedName name="SALDOS824510000CENTRO_REG_SEG_SOCIAL">#REF!</definedName>
    <definedName name="SALDOS824510100CENTRO_REG_SEG_SOC_A_HEROISMO">#REF!</definedName>
    <definedName name="SALDOS824510200CENTRO_REG_SEG_SOC_AVEIRO">#REF!</definedName>
    <definedName name="SALDOS824510300CENTRO_REG_SEG_SOC_COIMBRA">#REF!</definedName>
    <definedName name="SALDOS824510400CENTRO_REG_SEG_SOC_FARO">#REF!</definedName>
    <definedName name="SALDOS824510500CENTRO_REG_SEG_SOC_LISBOA">#REF!</definedName>
    <definedName name="SALDOS824510600CENTRO_REG_SEG_SOC_PORTO">#REF!</definedName>
    <definedName name="SALDOS824510700CENTRO_REG_SEG_SOC_SETUBAL">#REF!</definedName>
    <definedName name="SALDOS824510900CENTRO_REG_SEG_SOC_MADEIRA">#REF!</definedName>
    <definedName name="SALDOS824512000CAIXA_PREV_MEDICOS_PORTUGUESES">#REF!</definedName>
    <definedName name="SALDOS824900000OUTRAS_TRIBUTACOES">#REF!</definedName>
    <definedName name="SALDOS824900500DIR_GERAL_ALFANDEGAS_CONT">#REF!</definedName>
    <definedName name="SALDOS824900517ISP_IMP_PROD_PET_COMB_LIQUIDOS">#REF!</definedName>
    <definedName name="SALDOS824900600DIR_GERAL_ALFANDEGAS_MADEIRA">#REF!</definedName>
    <definedName name="SALDOS824900617ISP_IMP_PROD_PET_COMB_LIQUIDOS">#REF!</definedName>
    <definedName name="SALDOS824900700DIR_GERAL_ALFANDEGA_ACORES">#REF!</definedName>
    <definedName name="SALDOS824900717ISP_IMP_PROD_PET_COMB_LIQUIDOS">#REF!</definedName>
    <definedName name="SALDOS825000000ACCIONISTAS">#REF!</definedName>
    <definedName name="SALDOS825200000EMPRESAS_DO_GRUPO">#REF!</definedName>
    <definedName name="SALDOS825210000EMPRESTIMOS">#REF!</definedName>
    <definedName name="SALDOS825211000MOCACOR_C__SUPRIMENTOS">#REF!</definedName>
    <definedName name="SALDOS825212000AGRAN_C__SUPRIMENTOS">#REF!</definedName>
    <definedName name="SALDOS825214000PETROGAL_CHINESA_C_SUPRIMENT">#REF!</definedName>
    <definedName name="SALDOS825215000CLC_C_SUPRIMENTOS">#REF!</definedName>
    <definedName name="SALDOS825216000PETROGAS_C_SUPRIMENTOS">#REF!</definedName>
    <definedName name="SALDOS825217000PETROMAR_C__SUPRIMENTOS">#REF!</definedName>
    <definedName name="SALDOS825218000PETROGAL_ANGOLA_C__SUPRIMENTOS">#REF!</definedName>
    <definedName name="SALDOS825230000RESULTADOS_ATRIBUIDOS">#REF!</definedName>
    <definedName name="SALDOS825230100EIVAL">#REF!</definedName>
    <definedName name="SALDOS825230200SACOR_MARITIMA_SA">#REF!</definedName>
    <definedName name="SALDOS825230300GALP_INTERNATIONAL_CORPORATION">#REF!</definedName>
    <definedName name="SALDOS825230400AGRAN___AGROQUIMICA_DE_ANGOLA">#REF!</definedName>
    <definedName name="SALDOS825230600SAAGA___SOC_ACOREANA_GASES">#REF!</definedName>
    <definedName name="SALDOS825230700GITE_GALP_INT_TRADING_EST">#REF!</definedName>
    <definedName name="SALDOS825250000DIF_DE_CAMBIO_REF_2529000">#REF!</definedName>
    <definedName name="SALDOS825250000DIF_DE_CAMBIO_REF_25290000">#REF!</definedName>
    <definedName name="SALDOS825290000OUTRAS_OPERACOES">#REF!</definedName>
    <definedName name="SALDOS825290100AGRAN_AGROQUIMICA_ANGOLA">#REF!</definedName>
    <definedName name="SALDOS825290200AGRAN_C_ESPECIAL">#REF!</definedName>
    <definedName name="SALDOS825290300AGRAN_C_PLAFOND_ESPECIAL">#REF!</definedName>
    <definedName name="SALDOS825290400CARBOGAL_CARBONOS_PORTUGAL_SA">#REF!</definedName>
    <definedName name="SALDOS825290500GARAGEM_AUTO_RIBEIROS_LDA">#REF!</definedName>
    <definedName name="SALDOS825290600CLC_COM_LOGIST_COMBUST">#REF!</definedName>
    <definedName name="SALDOS825290700EIVAL">#REF!</definedName>
    <definedName name="SALDOS825290800GALP_AFRICA_EXPL_PETROLEOS_LDA">#REF!</definedName>
    <definedName name="SALDOS825290800PETROGAL_EXPLORA_aO_LDA">#REF!</definedName>
    <definedName name="SALDOS825290900GALP_INTERNATIONAL_CORPORATION">#REF!</definedName>
    <definedName name="SALDOS825291000GALP_INT_TRADING_ESTABLISHMENT">#REF!</definedName>
    <definedName name="SALDOS825291002GITE___MERCADO_DE_PAPEL">#REF!</definedName>
    <definedName name="SALDOS825291200FERREIRA_LOPES___ALVES_LDA">#REF!</definedName>
    <definedName name="SALDOS825291300FIGUEIRAS_FRANCA_LDA">#REF!</definedName>
    <definedName name="SALDOS825291400GARAGEM_CENT_STA_BARBARA_LDA">#REF!</definedName>
    <definedName name="SALDOS825291600SALCO_SOC_ALG_CARB_OLEOS_LDA">#REF!</definedName>
    <definedName name="SALDOS825291700GARAGEM_CALDAS_LDA">#REF!</definedName>
    <definedName name="SALDOS825291800GALPGESTE_LDA">#REF!</definedName>
    <definedName name="SALDOS825292000MOCACOR_DISTRIB_COMBUSTIVEIS">#REF!</definedName>
    <definedName name="SALDOS825292002MOCACOR_C_C">#REF!</definedName>
    <definedName name="SALDOS825292300PETROGAL_ESPANOLA_SA">#REF!</definedName>
    <definedName name="SALDOS825292400PETROGAL_ESPANOLA_RESERVA_ESTR">#REF!</definedName>
    <definedName name="SALDOS825292500PETROGAL_CHINESA_LDA">#REF!</definedName>
    <definedName name="SALDOS825292600PETROGAL_ANGOLA_LDA">#REF!</definedName>
    <definedName name="SALDOS825292700PETROMAR_C__PLAFOND_ESPECIAL">#REF!</definedName>
    <definedName name="SALDOS825292800SACOR_MARITIMA_SA">#REF!</definedName>
    <definedName name="SALDOS825293000TAGUS_RE_SA">#REF!</definedName>
    <definedName name="SALDOS825293200PETROGAL_ACORES__LDA">#REF!</definedName>
    <definedName name="SALDOS825293300PETROGAL_MADEIRA__LDA">#REF!</definedName>
    <definedName name="SALDOS825293400PETROFORMA___PETROGAL_FORMA_AO">#REF!</definedName>
    <definedName name="SALDOS825295000SAAGA___SOC_ACOREANA_GASES">#REF!</definedName>
    <definedName name="SALDOS825295001SAAGA_C_C">#REF!</definedName>
    <definedName name="SALDOS825295002SAAGA_C__DESP_COMBUSTIVEIS">#REF!</definedName>
    <definedName name="SALDOS825295003SAAGA_C__DESP_GASES">#REF!</definedName>
    <definedName name="SALDOS825295004SAAGA_C__FACT_ENCHI_GASES">#REF!</definedName>
    <definedName name="SALDOS825295500SOTURIS_SOC_EXP_HOTEL_E_TURISM">#REF!</definedName>
    <definedName name="SALDOS825300000EMPRESAS_ASSOCIADAS">#REF!</definedName>
    <definedName name="SALDOS825330000RESULTADOS_ATRIBUIDOS">#REF!</definedName>
    <definedName name="SALDOS825330100SAAGA_SOC_ACOREANA_ARMAZ_GASES">#REF!</definedName>
    <definedName name="SALDOS825330200TRADINGPOR_EMP_COM_EST_PORTUG">#REF!</definedName>
    <definedName name="SALDOS825390000OUTRAS_OPERACOES">#REF!</definedName>
    <definedName name="SALDOS825391000HOTELGAL_SOC_HOTEIS_PORT._SA">#REF!</definedName>
    <definedName name="SALDOS825392000ENACOL___EMP_NAC_COMB_SARL">#REF!</definedName>
    <definedName name="SALDOS825392001ENACOL___C_C">#REF!</definedName>
    <definedName name="SALDOS825392002ENACOL___C__PLAFOND_ESPECIAL">#REF!</definedName>
    <definedName name="SALDOS825392500PORTGAS_SOC_PROD_DIST_GAS_SA">#REF!</definedName>
    <definedName name="SALDOS825392501PORTGAS___C_C">#REF!</definedName>
    <definedName name="SALDOS825392502PORTGAS_CAPITAL_SUBSCR_N_REALI">#REF!</definedName>
    <definedName name="SALDOS825392700SAAGA_SOC_ACOREANA_GASES">#REF!</definedName>
    <definedName name="SALDOS825392701SAAGA_C_C">#REF!</definedName>
    <definedName name="SALDOS825392702SAAGA_C_DESPACHO_COMBUSTIVEIS">#REF!</definedName>
    <definedName name="SALDOS825392703SAAGA_C_DESPACHO_GASES">#REF!</definedName>
    <definedName name="SALDOS825392705SAAGA_C_FACT_ENCHIMENT_GASES">#REF!</definedName>
    <definedName name="SALDOS825393400SONANGALP_C_C">#REF!</definedName>
    <definedName name="SALDOS825400000OUT_EMP._PARTIC.E_PARTICIPANTE">#REF!</definedName>
    <definedName name="SALDOS825410000EMPRESTIMOS">#REF!</definedName>
    <definedName name="SALDOS825410400AGRAN___C_SUPRIMENTOS">#REF!</definedName>
    <definedName name="SALDOS825430000RESULTADOS_ATRIBUIDOS">#REF!</definedName>
    <definedName name="SALDOS825430400FINA_PETROLEOS_DE_ANGOLA_SARL">#REF!</definedName>
    <definedName name="SALDOS825430600AGRAN___AGROQ._DE_ANGOLA">#REF!</definedName>
    <definedName name="SALDOS825490000OUTRAS_OPERACOES">#REF!</definedName>
    <definedName name="SALDOS825490400LUSITANIAGAS">#REF!</definedName>
    <definedName name="SALDOS825490600AGRAN___AGROQ_DE_ANGOLA">#REF!</definedName>
    <definedName name="SALDOS825490700AGRAN___C___ESPECIAL">#REF!</definedName>
    <definedName name="SALDOS825490800AGRAN___C___PLAFOND_ESPECIAL">#REF!</definedName>
    <definedName name="SALDOS826000000OUTROS_DEVEDORES_E_CREDORES">#REF!</definedName>
    <definedName name="SALDOS826100000FORNECEDORES_DE_IMOBILIZADO">#REF!</definedName>
    <definedName name="SALDOS826101000FORNECEDORES_IMOB_C_C">#REF!</definedName>
    <definedName name="SALDOS826102000FORNECEDORES_IMOB_C__SADOS_DEV">#REF!</definedName>
    <definedName name="SALDOS826110000FORNECEDORES_DE_IMOBILIZ_C_C">#REF!</definedName>
    <definedName name="SALDOS826111000FORNEC_IMOBIL_C_C_NACIONAIS">#REF!</definedName>
    <definedName name="SALDOS826112000FORNEC_IMOBIL_C_C_ESTRANGEIROS">#REF!</definedName>
    <definedName name="SALDOS826130000FORNEC_C_DEP_DE_GARANTIA_IMOBI">#REF!</definedName>
    <definedName name="SALDOS826131000FORNECED_C_DEP_GARANT_IMOB">#REF!</definedName>
    <definedName name="SALDOS826132000FORNECED_C_DEP_GARANT_IMOB_MM">#REF!</definedName>
    <definedName name="SALDOS826180000FORNEC_C_FACT_REC_CONF_IMOB">#REF!</definedName>
    <definedName name="SALDOS826181000FORNECED_C_FACT_REC_CONF_IMOB">#REF!</definedName>
    <definedName name="SALDOS826190000ADIANTAM_A_FORNEC_DE_IMOBILIZ">#REF!</definedName>
    <definedName name="SALDOS826200000PESSOAL">#REF!</definedName>
    <definedName name="SALDOS826220000REMUNER_A_PAGAR_PESSOAL">#REF!</definedName>
    <definedName name="SALDOS826240000ADIANTAMENTOS_AO_PESSOAL">#REF!</definedName>
    <definedName name="SALDOS826240100ADT_PESS_PROPRIO_MES">#REF!</definedName>
    <definedName name="SALDOS826240101ADIANTAMENTOS_PROPRIO_MES__NOR">#REF!</definedName>
    <definedName name="SALDOS826240102ADIANTAMENTOS_PROPRIO_MES__CEN">#REF!</definedName>
    <definedName name="SALDOS826240103ADIANTAMENTOS_PROPRIO_MES__SUL">#REF!</definedName>
    <definedName name="SALDOS826240200ADT_PESS_S_FERIAS_E_NATAL">#REF!</definedName>
    <definedName name="SALDOS826240201SUB_FERIAS_E_NATAL___________N">#REF!</definedName>
    <definedName name="SALDOS826240202SUB_FERIAS_E_NATAL___________C">#REF!</definedName>
    <definedName name="SALDOS826240203SUB_FERIAS_E_NATAL___________S">#REF!</definedName>
    <definedName name="SALDOS826240300ADT_PESS_PRESTAC_MENSAIS">#REF!</definedName>
    <definedName name="SALDOS826240301PRESTACOES_MENSAIS_________NOR">#REF!</definedName>
    <definedName name="SALDOS826240302PRESTACOES_MENSAIS_________CEN">#REF!</definedName>
    <definedName name="SALDOS826240303PRESTACOES_MENSAIS_________SUL">#REF!</definedName>
    <definedName name="SALDOS826240400ADT_PESS_AQUIS_DE_VIATURAS">#REF!</definedName>
    <definedName name="SALDOS826240401AQUISICAO_DE_VIATURAS______NOR">#REF!</definedName>
    <definedName name="SALDOS826240402AQUISICAO_DE_VIATURAS______CEN">#REF!</definedName>
    <definedName name="SALDOS826240403AQUISICAO_DE_VIATURAS______SUL">#REF!</definedName>
    <definedName name="SALDOS826240500ADT_PESS_RUVA">#REF!</definedName>
    <definedName name="SALDOS826240501RUVA_______________________NOR">#REF!</definedName>
    <definedName name="SALDOS826240502RUVA_______________________CEN">#REF!</definedName>
    <definedName name="SALDOS826240503RUVA_______________________SUL">#REF!</definedName>
    <definedName name="SALDOS826240600ADT_PESS_DSP_SAUDE_PESSOAL">#REF!</definedName>
    <definedName name="SALDOS826240602DSP_SAUDE_PESSOAL__________CEN">#REF!</definedName>
    <definedName name="SALDOS826240603DSP_SAUDE_PESSOAL__________SUL">#REF!</definedName>
    <definedName name="SALDOS826240700ADT_PESS_DSP_SAUDE_FAMIL">#REF!</definedName>
    <definedName name="SALDOS826240701DSP_SAUDE_FAMILIARES_______NOR">#REF!</definedName>
    <definedName name="SALDOS826240702DSP_SAUDE_FAMILIARES_______CEN">#REF!</definedName>
    <definedName name="SALDOS826240703DSP_SAUDE_FAMILIARES_______SUL">#REF!</definedName>
    <definedName name="SALDOS826240800ADT_PESS_PLANO_DEFECIENTES">#REF!</definedName>
    <definedName name="SALDOS826240801PLANO_DEFECIENTES__________NOR">#REF!</definedName>
    <definedName name="SALDOS826240802PLANO_DEFECIENTES__________CEN">#REF!</definedName>
    <definedName name="SALDOS826240803PLANO_DEFECIENTES__________SUL">#REF!</definedName>
    <definedName name="SALDOS826240900ADT_PESS_HABITACAO">#REF!</definedName>
    <definedName name="SALDOS826240901HABITACAO__________________NOR">#REF!</definedName>
    <definedName name="SALDOS826240902HABITACAO__________________CEN">#REF!</definedName>
    <definedName name="SALDOS826240903HABITACAO__________________SUL">#REF!</definedName>
    <definedName name="SALDOS826241000ADT_PESS_AUTO_CONSTRUCAO">#REF!</definedName>
    <definedName name="SALDOS826241002AUTO_CONSTRUCAO____________CEN">#REF!</definedName>
    <definedName name="SALDOS826241003AUTO_CONSTRUCAO____________SUL">#REF!</definedName>
    <definedName name="SALDOS826241100ADT_PESS_VENDA_CASAS_SINES">#REF!</definedName>
    <definedName name="SALDOS826241101VENDA_CASAS_SINES__________NOR">#REF!</definedName>
    <definedName name="SALDOS826241102VENDA_CASAS_SINES__________CEN">#REF!</definedName>
    <definedName name="SALDOS826241103VENDA_CASAS_SINES__________SUL">#REF!</definedName>
    <definedName name="SALDOS826241200ADT_PESS_SEGUR_VND_CASAS_SINES">#REF!</definedName>
    <definedName name="SALDOS826241201SEG_VENDA_CASAS_SINES______NOR">#REF!</definedName>
    <definedName name="SALDOS826241202SEG_VENDA_CASAS_SINES______CEN">#REF!</definedName>
    <definedName name="SALDOS826241203SEG_VENDA_CASAS_SINES______SUL">#REF!</definedName>
    <definedName name="SALDOS826241400ADT_PESS_JUROS_DE_EMPRESTIMOS">#REF!</definedName>
    <definedName name="SALDOS826241401JUROS_DE_EMPRESTIMOS_______NOR">#REF!</definedName>
    <definedName name="SALDOS826241402JUROS_DE_EMPRESTIMOS_______CEN">#REF!</definedName>
    <definedName name="SALDOS826241403JUROS_DE_EMPRESTIMOS_______SUL">#REF!</definedName>
    <definedName name="SALDOS826241800ADT_PESS_SUBS_ANTECIP_OCUPACAO">#REF!</definedName>
    <definedName name="SALDOS826241801ADT_PESS_SUBS_ANTECIP_OCUPACAO">#REF!</definedName>
    <definedName name="SALDOS826241900ADT_PESS_OUTROS_ADIANTAMENTOS">#REF!</definedName>
    <definedName name="SALDOS826241902OUTROS_ADIANTAMENTOS_______CEN">#REF!</definedName>
    <definedName name="SALDOS826241903OUTROS_ADIANTAMENTOS_______SUL">#REF!</definedName>
    <definedName name="SALDOS826250000CAUCOES_DOS_ORG_SOCIAIS">#REF!</definedName>
    <definedName name="SALDOS826260000CAUCOES_DO_PESSOAL">#REF!</definedName>
    <definedName name="SALDOS826290000OUT_OPERCACOES_COM_PESSOAL">#REF!</definedName>
    <definedName name="SALDOS826290100ABONOS_DE_FAMILIA">#REF!</definedName>
    <definedName name="SALDOS826290200QUOTIZACOES_DO_G_D_PETROGAL">#REF!</definedName>
    <definedName name="SALDOS826290201QUOTIZACOES_DO_G_D_P_______NOR">#REF!</definedName>
    <definedName name="SALDOS826290202QUOTIZACOES_DO_G_D_P_______CEN">#REF!</definedName>
    <definedName name="SALDOS826290203QUOTIZACOES_DO_G_D_P_______SUL">#REF!</definedName>
    <definedName name="SALDOS826290300QUOTIZ_DA_ASSOC_DOS_REFORMADOS">#REF!</definedName>
    <definedName name="SALDOS826290301QUOTIZ_DA_ASSOC_REFORMADOS_NOR">#REF!</definedName>
    <definedName name="SALDOS826290302QUOTIZ_DA_ASSOC_REFORMADOS_CEN">#REF!</definedName>
    <definedName name="SALDOS826290303QUOTIZ_DA_ASSOC_REFORMADOS_SUL">#REF!</definedName>
    <definedName name="SALDOS826290400RECIBOS_DA_COOPERATIVA">#REF!</definedName>
    <definedName name="SALDOS826290402RECIBOS_DA_COOPERATIVA_____CEN">#REF!</definedName>
    <definedName name="SALDOS826290500BAIRROS_SOCIAIS">#REF!</definedName>
    <definedName name="SALDOS826290502BAIRROS_SOCIAIS____________CEN">#REF!</definedName>
    <definedName name="SALDOS826290504BAIRROS_SOCIAIS_VAL_REGULARIZA">#REF!</definedName>
    <definedName name="SALDOS826290600VENDA_DE_PRODUTOS_PETROGAL">#REF!</definedName>
    <definedName name="SALDOS826290602VENDA_DE_PROD_PETROGAL_____CEN">#REF!</definedName>
    <definedName name="SALDOS826290603VENDA_DE_PROD_PETROGAL_____SUL">#REF!</definedName>
    <definedName name="SALDOS826290700SEGUROS_PETROGAL">#REF!</definedName>
    <definedName name="SALDOS826290800GRUPO_DESPORTIVO_PETROGAL">#REF!</definedName>
    <definedName name="SALDOS826290801SEGUROS_G_D_PETROGAL_______NOR">#REF!</definedName>
    <definedName name="SALDOS826290802SEGUROS_G_D_PETROGAL_______CEN">#REF!</definedName>
    <definedName name="SALDOS826290803SEGUROS_G_D_PETROGAL_______SUL">#REF!</definedName>
    <definedName name="SALDOS826290804PERIODIZACAO_C__G_D_PETROGAL">#REF!</definedName>
    <definedName name="SALDOS826290900REMUNER_E_ENCARG_A_REGULARIZAR">#REF!</definedName>
    <definedName name="SALDOS826290901REMUN_E_ENC_A_REGULARIZAR__NOR">#REF!</definedName>
    <definedName name="SALDOS826290902REMUN_E_ENC_A_REGULARIZAR__CEN">#REF!</definedName>
    <definedName name="SALDOS826290903REMUN_E_ENC_A_REGULARIZAR__SUL">#REF!</definedName>
    <definedName name="SALDOS826291000DESCONTOS_DA_FUNCAO_PUBLICA">#REF!</definedName>
    <definedName name="SALDOS826291100PLANO_COMPLEM_DE_REFORMA">#REF!</definedName>
    <definedName name="SALDOS826291110PLANO_C_REFORMA_EX_ASSOC_AFRIC">#REF!</definedName>
    <definedName name="SALDOS826291300REGULARIZACAO_CONTAS_PESSOAL">#REF!</definedName>
    <definedName name="SALDOS826291301OUT_CONTAS_PESSOAL_REGUL___NOR">#REF!</definedName>
    <definedName name="SALDOS826291302OUT_CONTAS_PESSOAL_REGUL___CEN">#REF!</definedName>
    <definedName name="SALDOS826291303OUT_CONTAS_PESSOAL_REGUL___SUL">#REF!</definedName>
    <definedName name="SALDOS826291304OUT_CONTAS_PESSOAL_REGUL___GER">#REF!</definedName>
    <definedName name="SALDOS826291400DESCONTOS_JUDICIAIS">#REF!</definedName>
    <definedName name="SALDOS826291401DESC_JUDICIAIS_____________NOR">#REF!</definedName>
    <definedName name="SALDOS826291402DESC_JUDICIAIS_____________CEN">#REF!</definedName>
    <definedName name="SALDOS826291403DESC_JUDICIAIS_____________SUL">#REF!</definedName>
    <definedName name="SALDOS826291500SENHAS_DE_TAXAS_MODERADORAS">#REF!</definedName>
    <definedName name="SALDOS826291502SENHAS_TX_MODERADORAS__CEN">#REF!</definedName>
    <definedName name="SALDOS826291503SENHAS_TX_MODERADORAS__SUL">#REF!</definedName>
    <definedName name="SALDOS826291600VENDAS_C__CARTAO_GALP">#REF!</definedName>
    <definedName name="SALDOS826291601VENDAS_C_CARTAO_GALP__NOR">#REF!</definedName>
    <definedName name="SALDOS826291602VENDAS_C_CARTAO_GALP__CEN">#REF!</definedName>
    <definedName name="SALDOS826291603VENDAS_C_CARTAO_GALP__SUL">#REF!</definedName>
    <definedName name="SALDOS826291700UTILIZACAO_VIATURAS">#REF!</definedName>
    <definedName name="SALDOS826291701UTILIZACAO_VIATURAS_NOR">#REF!</definedName>
    <definedName name="SALDOS826291702UTILIZACAO_VIATURAS_CEN">#REF!</definedName>
    <definedName name="SALDOS826291703UTILIZACAO_VIATURAS_SUL">#REF!</definedName>
    <definedName name="SALDOS826291800AQUISICAO_VIATURAS_AVP">#REF!</definedName>
    <definedName name="SALDOS826291801AQUISICAO_VIATURAS_AVP_NOR">#REF!</definedName>
    <definedName name="SALDOS826291802AQUISICAO_VIATURAS_AVP_CEN">#REF!</definedName>
    <definedName name="SALDOS826291803AQUISICAO_VIATURAS_AVP_SUL">#REF!</definedName>
    <definedName name="SALDOS826300000SINDICATOS">#REF!</definedName>
    <definedName name="SALDOS826310000SINDICATOS">#REF!</definedName>
    <definedName name="SALDOS826500000CREDORES_SUBSCR_NAO_LIBERADAS">#REF!</definedName>
    <definedName name="SALDOS826500300PORTGAS_SOC_PROD_DIST_GAS_SA">#REF!</definedName>
    <definedName name="SALDOS826500600SETGAS_SOC_PROD_DISTRIB_GAS">#REF!</definedName>
    <definedName name="SALDOS826501000CLC_COMP_LOGIST_COMBUSTIVEIS">#REF!</definedName>
    <definedName name="SALDOS826501100PETROGAL_ESPANHOLA_SA">#REF!</definedName>
    <definedName name="SALDOS826501200SONANGALP_C__CAPITAL">#REF!</definedName>
    <definedName name="SALDOS826501201SONANGALP_REC_PT_AV_BRA_LUANDA">#REF!</definedName>
    <definedName name="SALDOS826501202SONANGALP_REC_PT_AVAL___LUANDA">#REF!</definedName>
    <definedName name="SALDOS826501203SONANGALP_REC_MAT_ENVIADO">#REF!</definedName>
    <definedName name="SALDOS826501400PETROGAL_ANGOLA__LDA">#REF!</definedName>
    <definedName name="SALDOS826501500PETROGAL_A_ORES__LDA">#REF!</definedName>
    <definedName name="SALDOS826501600PETROGAL_MADEIRA__LDA">#REF!</definedName>
    <definedName name="SALDOS826501700PETROFORMA_PET_FORMACAO_SA">#REF!</definedName>
    <definedName name="SALDOS826501800PETROGAL_GUINE_BISSAU_LDA">#REF!</definedName>
    <definedName name="SALDOS826501900SOPOR___SOC_DIST_COMB_SA">#REF!</definedName>
    <definedName name="SALDOS826600000OBRIGACIONISTAS">#REF!</definedName>
    <definedName name="SALDOS826600800AMORT_E_JUR_OBRIG_INT_1985">#REF!</definedName>
    <definedName name="SALDOS826600804AMORT_OBRIG_INT_1985_SORT_04">#REF!</definedName>
    <definedName name="SALDOS826600847JUROS_OBRIG_INT_1985_CUP_07">#REF!</definedName>
    <definedName name="SALDOS826600850JUROS_OBRIG_INT_1985_CUP_10">#REF!</definedName>
    <definedName name="SALDOS826610000OBRIGACIONISTAS_C_SUBSCRICAO">#REF!</definedName>
    <definedName name="SALDOS826610200OBRIGACOES_SUBSCRITAS_PETROG_9">#REF!</definedName>
    <definedName name="SALDOS826610300OBRIGACOES_SUBSCRITAS_PETROG_9">#REF!</definedName>
    <definedName name="SALDOS826700000CONSULT_ASSESS_E_INTERMEDIAR">#REF!</definedName>
    <definedName name="SALDOS826710000REVENDORES_DE_GAS_CANALIZADO">#REF!</definedName>
    <definedName name="SALDOS826720000INTERMEDIARIOS_E_COMISSIONISTA">#REF!</definedName>
    <definedName name="SALDOS826730000REVENDEDORES_GAS_CANALIZADO_VE">#REF!</definedName>
    <definedName name="SALDOS826800000DEVEDORES_CREDORES_DIVERSOS">#REF!</definedName>
    <definedName name="SALDOS826810000DEVEDORES_E_CREDORES_DIV_C_C">#REF!</definedName>
    <definedName name="SALDOS826811000DIF_DE_CAMBIO_REF_A_CONTA_2681">#REF!</definedName>
    <definedName name="SALDOS826812000DIF_CAMBIO_FORNEC">#REF!</definedName>
    <definedName name="SALDOS826820000ORGANISMOS_ADMINISTRATIVOS_C_C">#REF!</definedName>
    <definedName name="SALDOS826830000ORGANISMOS_ADMINISTR_OUT_OPER">#REF!</definedName>
    <definedName name="SALDOS826830100FUNDO_REGIONAL_ABAST_ACORES">#REF!</definedName>
    <definedName name="SALDOS826830101DIF_PRECO_COMBUSTIVEIS">#REF!</definedName>
    <definedName name="SALDOS826830102DIF_PRECO_GAS">#REF!</definedName>
    <definedName name="SALDOS826830103DIF_FRETE_G.P.L.">#REF!</definedName>
    <definedName name="SALDOS826830200DIR_REG_C_IND___MADEIRA">#REF!</definedName>
    <definedName name="SALDOS826830202DIF_PRECO_G.P.L.">#REF!</definedName>
    <definedName name="SALDOS826840000DEVEDORES_CREDORES_P__CAUCOES">#REF!</definedName>
    <definedName name="SALDOS826840100CAUCOES_E_GARANTIAS_PRESTADAS">#REF!</definedName>
    <definedName name="SALDOS826840101CAPITANIA_PORTO_DE_LEIXOES">#REF!</definedName>
    <definedName name="SALDOS826840105SERVICOS_MUNICIP_DE_COIMBRA">#REF!</definedName>
    <definedName name="SALDOS826840106SERV_MUN_AGUAS_SANEAM_PORTO">#REF!</definedName>
    <definedName name="SALDOS826840108ESCOLA_PREPARATORIA_VIATODOS">#REF!</definedName>
    <definedName name="SALDOS826840109SERV_MUNIC_AGUA_SAN_MATOSINHOS">#REF!</definedName>
    <definedName name="SALDOS826840110ELECTRICIDADE_PORTUGAL_EP_EDP">#REF!</definedName>
    <definedName name="SALDOS826840112CTT_TLP_DIR_REG_CORREIO_SUL">#REF!</definedName>
    <definedName name="SALDOS826840113PENS_V.S.LUCAS_CGD">#REF!</definedName>
    <definedName name="SALDOS826840114ACCOES_JUDICIAIS_EM_CURSO">#REF!</definedName>
    <definedName name="SALDOS826840115MINIST_COMERC_TURISMO_ANGOLA">#REF!</definedName>
    <definedName name="SALDOS826840116GAR_F_MAGALHAES_M_D_PEREIRA_LD">#REF!</definedName>
    <definedName name="SALDOS826840119TRIBUNAL_JUDICIAL_DA_GOLEGA">#REF!</definedName>
    <definedName name="SALDOS826840121CAMARA_MUNICIPAL_DE_VISEU">#REF!</definedName>
    <definedName name="SALDOS826840122AGRAN_CONTA_CAUCAO_ADMINISTRAD">#REF!</definedName>
    <definedName name="SALDOS826840123EMP_ELECTRICIDADE_ACORES">#REF!</definedName>
    <definedName name="SALDOS826840124EMPARQUE___DIR_C_GALP_QUIMICOS">#REF!</definedName>
    <definedName name="SALDOS826840125ESLI___DIR_S_CONT_TESOURARIA">#REF!</definedName>
    <definedName name="SALDOS826840126EMPARQUE___DIR_SERV_JURIDICOS">#REF!</definedName>
    <definedName name="SALDOS826840127EMPARQUE___DIR_C_GALP_COMBUSTI">#REF!</definedName>
    <definedName name="SALDOS826840128EMPARQUE___DIR_SERV_GESTAO_RIS">#REF!</definedName>
    <definedName name="SALDOS826840129SERV_MUNIC_AGUA_SAN_BRAGA">#REF!</definedName>
    <definedName name="SALDOS826840151CTT__CORREIOS_PORTUGAL_SERV_AV">#REF!</definedName>
    <definedName name="SALDOS826840152DEPOSITO_GARANTIA_EDP_PORTO">#REF!</definedName>
    <definedName name="SALDOS826840153DEPOSITO_GARANTIA_EDP_SINES">#REF!</definedName>
    <definedName name="SALDOS826840154DEPOSITO_GARANTIA_ALD">#REF!</definedName>
    <definedName name="SALDOS826840200CAUCOES_E_GARANTIAS_RECEBIDAS">#REF!</definedName>
    <definedName name="SALDOS826840201CAUCOES_GARRAFAS_GAS_LISBOA">#REF!</definedName>
    <definedName name="SALDOS826840202CAUCOES_GARRAFAS_GAS_PORTO">#REF!</definedName>
    <definedName name="SALDOS826840204CAUC_GARANTIA_CONSUMO_LISBOA">#REF!</definedName>
    <definedName name="SALDOS826840205CAUC_GARANTIA_CONSUMO_PORTO">#REF!</definedName>
    <definedName name="SALDOS826840206AVELINO_FERREIRA_FIGUEIRA">#REF!</definedName>
    <definedName name="SALDOS826840208ROCHA_MOTA___SOARES_LDA">#REF!</definedName>
    <definedName name="SALDOS826840209FOSTER_WEELER">#REF!</definedName>
    <definedName name="SALDOS826840211BATISTA___IRMAOS_LDA">#REF!</definedName>
    <definedName name="SALDOS826840212CAUCOES_P_CARTOES_DE_ACESSO__D">#REF!</definedName>
    <definedName name="SALDOS826840213CAUCOES_P_USO_FERRAMENTAS_BOA">#REF!</definedName>
    <definedName name="SALDOS826840214CAUCOES_P_CARTOES_DE_ACESSO__D">#REF!</definedName>
    <definedName name="SALDOS826840215CAUCOES_GARRAFAS_GAS_MADEIRA">#REF!</definedName>
    <definedName name="SALDOS826840216CAUCOES_GARANTIA_CONSUMO_MADEI">#REF!</definedName>
    <definedName name="SALDOS826840217CAUCOES_GARRAFAS_GAS_ACORES">#REF!</definedName>
    <definedName name="SALDOS826840218CAUCOES_GARANTIA_CONSUMO_ACORE">#REF!</definedName>
    <definedName name="SALDOS826840219TALMETAIS___SOC_SUCATAS_F_N_LD">#REF!</definedName>
    <definedName name="SALDOS826840220ANT_MATAN_A_COSTA_MET_FERRO_LD">#REF!</definedName>
    <definedName name="SALDOS826840220ANT_MATANÿA_COSTA_MET_FERRO_LD">#REF!</definedName>
    <definedName name="SALDOS826840221VELALUZ_ERNESTO_SOARES_MOREIRA">#REF!</definedName>
    <definedName name="SALDOS826840223SOCER___COM_E_IND_RESINAS_SA">#REF!</definedName>
    <definedName name="SALDOS826840224MCDONALD_S_A_SERV_SEIXAL">#REF!</definedName>
    <definedName name="SALDOS826850000DEVEDORES_CREDORES_M_LONGO_PRA">#REF!</definedName>
    <definedName name="SALDOS826850001ANGOL_C_C">#REF!</definedName>
    <definedName name="SALDOS826850002UOP_LIMITED___PLATINUM_POOL">#REF!</definedName>
    <definedName name="SALDOS826850003J_M_CORDEIRO">#REF!</definedName>
    <definedName name="SALDOS826850004ETA_EMPRESA_DE_TRANSP_ALENTEJA">#REF!</definedName>
    <definedName name="SALDOS826850005LUBRIDAO">#REF!</definedName>
    <definedName name="SALDOS826850006ADELINO_NUNES_SERRA">#REF!</definedName>
    <definedName name="SALDOS826850007VALENTIM_MORGADO_E_FERREIRA">#REF!</definedName>
    <definedName name="SALDOS826850008JOAO_CRISTOVAO_CHINA">#REF!</definedName>
    <definedName name="SALDOS826850011GASPE_EMP_GAS_D_PETROL">#REF!</definedName>
    <definedName name="SALDOS826850012AUTO_JULIO_LDA">#REF!</definedName>
    <definedName name="SALDOS826850013BERNARDO_MARIA_TOME_AGUIAR">#REF!</definedName>
    <definedName name="SALDOS826850014COOP_HABIT_PETROGAL_CESSA_AO_C">#REF!</definedName>
    <definedName name="SALDOS826850014COOP_HABIT_PETROGAL_CESSAÿÿO_C">#REF!</definedName>
    <definedName name="SALDOS826850062ENCO_C_VND_PARQUE_M_EMILIA">#REF!</definedName>
    <definedName name="SALDOS826850158TEPAR_CARTAO_INTERNAC_M_L_P_EM">#REF!</definedName>
    <definedName name="SALDOS826850297COMB_AL_ALENTEJO_P_RENOVACAO_R">#REF!</definedName>
    <definedName name="SALDOS826850299JOSE_CARDOSO_O_DOLORES_P_REN_R">#REF!</definedName>
    <definedName name="SALDOS826860000DEVEDORES_CREDORES_IMOBILIZADO">#REF!</definedName>
    <definedName name="SALDOS826860001EIVAL">#REF!</definedName>
    <definedName name="SALDOS826860004CLC_COMP_LOGIST_COMBUST_SA">#REF!</definedName>
    <definedName name="SALDOS826880000DEVEDORES_DUVIDOSOS">#REF!</definedName>
    <definedName name="SALDOS826880155SOCONFECCOES_TEXTEIS_LDA">#REF!</definedName>
    <definedName name="SALDOS826880300TURIBERICA_SOC_INVEST_LDA">#REF!</definedName>
    <definedName name="SALDOS826880461VALADAS__SA">#REF!</definedName>
    <definedName name="SALDOS826880465CASA_PIA_ATLETICO_CLUBE">#REF!</definedName>
    <definedName name="SALDOS826880470BOAVISTA_FUTEBOL_CLUBE">#REF!</definedName>
    <definedName name="SALDOS826880500CAMARA_MUNICIPAL_DE_OEIRAS">#REF!</definedName>
    <definedName name="SALDOS826880502BELENENSES_C_FUTEBOL">#REF!</definedName>
    <definedName name="SALDOS826880504CARLOS_SABIDO">#REF!</definedName>
    <definedName name="SALDOS826880554JUDI_SERVICOS_LDA">#REF!</definedName>
    <definedName name="SALDOS826880575ACESSORIOS_VITORIA_LDA">#REF!</definedName>
    <definedName name="SALDOS826880576MACHUQUEIRO___SOUSA_LDA">#REF!</definedName>
    <definedName name="SALDOS826881301EMISSAO_CLANDESTINA_A_A">#REF!</definedName>
    <definedName name="SALDOS826882015EMP_IND_MET_RAMOA_LDA">#REF!</definedName>
    <definedName name="SALDOS826883619H_VAULTIER___CO">#REF!</definedName>
    <definedName name="SALDOS826883756JOSE_GUIMARAES_COSTA">#REF!</definedName>
    <definedName name="SALDOS826885496ALVARO_ROQUETTE_DESP">#REF!</definedName>
    <definedName name="SALDOS826885510JOSE_MANUEL_PINHEIRO_G_PEREIRA">#REF!</definedName>
    <definedName name="SALDOS826887502TECHNIP_FIN_CRED_LYONNAIS">#REF!</definedName>
    <definedName name="SALDOS826890000CONTAS_DE_REGUL_E_TRANSITORIAS">#REF!</definedName>
    <definedName name="SALDOS826890100CHEQ_AUT_ABAST_CONSUMOS">#REF!</definedName>
    <definedName name="SALDOS826890110CH_AUT_ABAST_EMITIDOS_CONSUMOS">#REF!</definedName>
    <definedName name="SALDOS826890111AUT_ABAST_CONSUMOS___EMITIDOS">#REF!</definedName>
    <definedName name="SALDOS826890116AUT_ABAST_CONSUMOS___EMITIDOS">#REF!</definedName>
    <definedName name="SALDOS826890117AUT_ABAST_CONSUMOS___EMITIDOS">#REF!</definedName>
    <definedName name="SALDOS826890118AUT_ABAST_CONSUMOS___EMITIDOS">#REF!</definedName>
    <definedName name="SALDOS826890120CH_AUT_ABAST_UTILIZAD_CONSUMOS">#REF!</definedName>
    <definedName name="SALDOS826890121AUT_ABAST_CONSUMOS___UTILIZADA">#REF!</definedName>
    <definedName name="SALDOS826890126AUT_ABAST_CONSUMOS___UTILIZADA">#REF!</definedName>
    <definedName name="SALDOS826890127AUT_ABAST_CONSUMOS_UTILIZAD_19">#REF!</definedName>
    <definedName name="SALDOS826890128AUT_ABAST_CONSUMOS_UTILIZAD_19">#REF!</definedName>
    <definedName name="SALDOS826890200CHEQUES_GAS">#REF!</definedName>
    <definedName name="SALDOS826890201CHEQ_BUTANO_EMIT_CLIENTES">#REF!</definedName>
    <definedName name="SALDOS826891000CHEQ_AUT_ABAST_CLIENTES_DIVER">#REF!</definedName>
    <definedName name="SALDOS826891002AUT_ABAST_DIVERSOS">#REF!</definedName>
    <definedName name="SALDOS826891006AUT_ABAST_DIVERSOS___1996">#REF!</definedName>
    <definedName name="SALDOS826891007AUT_ABAST_DIVERSOS___1997">#REF!</definedName>
    <definedName name="SALDOS826891008AUT_ABAST_DIVERSOS___1998">#REF!</definedName>
    <definedName name="SALDOS826891100CH_AUT_ABAST_C_DIPLOMATICO">#REF!</definedName>
    <definedName name="SALDOS826891103AUT_ABAST_CD_SUPER">#REF!</definedName>
    <definedName name="SALDOS826891104AUT_ABAST_CD_GASOLEO">#REF!</definedName>
    <definedName name="SALDOS826891106AUT_ABAST_CD_SUPER_1996">#REF!</definedName>
    <definedName name="SALDOS826891107AUT_ABAST_CD_SUPER_1997">#REF!</definedName>
    <definedName name="SALDOS826891200SENHAS_GOV_REGIONAL_ACORES">#REF!</definedName>
    <definedName name="SALDOS826891300CLIENTES_A_REGULARIZAR">#REF!</definedName>
    <definedName name="SALDOS826891302DIF_EXERCICIO_DE_1994">#REF!</definedName>
    <definedName name="SALDOS826891303DIF_EXERCICIO">#REF!</definedName>
    <definedName name="SALDOS826891303DIF_EXERCICIO_DE_1995">#REF!</definedName>
    <definedName name="SALDOS826891400CHEQUES_TESOURARIAS">#REF!</definedName>
    <definedName name="SALDOS826891401CHEQUES_COMBUST_TESOURARIAS">#REF!</definedName>
    <definedName name="SALDOS826891402CHEQUES_GAS_TESOURARIAS">#REF!</definedName>
    <definedName name="SALDOS826891406CHEQUES_COMBUST_TESOURARIA_199">#REF!</definedName>
    <definedName name="SALDOS826891407CHEQUES_COMBUST_TESOUR_1997">#REF!</definedName>
    <definedName name="SALDOS826891408CHEQUES_COMBUST_TESOUR_1998">#REF!</definedName>
    <definedName name="SALDOS826891500DIFERENCAS_T_LEITURA_C_CONSIG">#REF!</definedName>
    <definedName name="SALDOS826891529DIF_TALOES_LEITURA___NORMAL">#REF!</definedName>
    <definedName name="SALDOS826891531DIF_TALOES_LEITURA___SUPER">#REF!</definedName>
    <definedName name="SALDOS826891532DIF_TALOES_LEITURA_SUPER_S_CH">#REF!</definedName>
    <definedName name="SALDOS826891583DIF_TALOES_LEITURA___GASOLEO">#REF!</definedName>
    <definedName name="SALDOS826891599DIF_TALOES_LEITURA___OUTRAS">#REF!</definedName>
    <definedName name="SALDOS826891600AUTORIZ_ABASTEC_COMBUSTIVEIS">#REF!</definedName>
    <definedName name="SALDOS826891602AUT_AB_COMB_TESOUR_T_RIBEIRO">#REF!</definedName>
    <definedName name="SALDOS826891606AUT_AB_COMB_TESOURARIA_1996">#REF!</definedName>
    <definedName name="SALDOS826891607AUT_AB_COMB_TESOURARIA_1997">#REF!</definedName>
    <definedName name="SALDOS826891608AUT_AB_COMB_TESOURARIA_1998">#REF!</definedName>
    <definedName name="SALDOS826891700AUTORIZ_ABASTEC_GAS">#REF!</definedName>
    <definedName name="SALDOS826891702AUT_AB_GAS_TESOUR_T_RIBEIRO">#REF!</definedName>
    <definedName name="SALDOS826891800MEIOS_DE_PAGAMENTO">#REF!</definedName>
    <definedName name="SALDOS826891820OUTROS_MEIOS_DE_PAGAMENTO">#REF!</definedName>
    <definedName name="SALDOS826891821MEIOS_PAGAMENTO_REQ_CART_GALP">#REF!</definedName>
    <definedName name="SALDOS826891823MEIOS_PAGAMENTO_ANOS_ANTER">#REF!</definedName>
    <definedName name="SALDOS826891824MEIOS_DE_PAGAMENTO___DESPESAS">#REF!</definedName>
    <definedName name="SALDOS826891829CARTAO_GALP_NORMAL">#REF!</definedName>
    <definedName name="SALDOS826891831CARTAO_GALP_SUPER">#REF!</definedName>
    <definedName name="SALDOS826891883CARTAO_GALP_GASOLEO">#REF!</definedName>
    <definedName name="SALDOS826891887CHEQUES_PRE_DATADOS_DE_CLIENTE">#REF!</definedName>
    <definedName name="SALDOS826891894FALSIF_94_MEIOS_PAG">#REF!</definedName>
    <definedName name="SALDOS826891895FALSIF_95_MEIOS_PAG">#REF!</definedName>
    <definedName name="SALDOS826891900TICKETS_RESTAURANTE">#REF!</definedName>
    <definedName name="SALDOS826891903TICKETS_TESOUR_REF_LISBOA">#REF!</definedName>
    <definedName name="SALDOS826892000C_LIGACAO_CLIENTES">#REF!</definedName>
    <definedName name="SALDOS826892002CLIENTES_NOTAS_DEBITO_CREDITO">#REF!</definedName>
    <definedName name="SALDOS826892003CLIENTES_CAIXA">#REF!</definedName>
    <definedName name="SALDOS826892005CLIENTES_BANCOS">#REF!</definedName>
    <definedName name="SALDOS826892200C_LIGACAO_FORNEC_PAGAMENTOS">#REF!</definedName>
    <definedName name="SALDOS826892202FORNEC_PAGAMENTOS_ENC_CONTAS">#REF!</definedName>
    <definedName name="SALDOS826892205FORNEC_PAGAM_MOEDA_ESTRANGEIRA">#REF!</definedName>
    <definedName name="SALDOS826892211FORNEC_C_FACTURAS_JA_PAGAS">#REF!</definedName>
    <definedName name="SALDOS826892300C_LIGACAO_TESOURARIA">#REF!</definedName>
    <definedName name="SALDOS826892301C_LIG_DEVED_E_CREDORES">#REF!</definedName>
    <definedName name="SALDOS826892302C_LIG_FORNECEDORES_PGT_MANUAL">#REF!</definedName>
    <definedName name="SALDOS826892304C_LIG_FORNEC_REF_PORTO">#REF!</definedName>
    <definedName name="SALDOS826892305C_LIG_FORNEC_REF_SINES">#REF!</definedName>
    <definedName name="SALDOS826892306C_LIG_INVEST_FINANCEIROS">#REF!</definedName>
    <definedName name="SALDOS826892307C_LIG_CAIXA_PETROFORMA">#REF!</definedName>
    <definedName name="SALDOS826892308C_LIG_PETROGAL_A_ORES">#REF!</definedName>
    <definedName name="SALDOS826892310C_LIG_BANCOS">#REF!</definedName>
    <definedName name="SALDOS826892320CAIXA_EXTERNO_M_POMBAL">#REF!</definedName>
    <definedName name="SALDOS826892321C_LIGACAO_DIF_INTEGRACAO">#REF!</definedName>
    <definedName name="SALDOS826892322CAIXA_INTERNO_M_POMBAL">#REF!</definedName>
    <definedName name="SALDOS826892323CAIXA_C_RUIVO__MINI_PARQUE">#REF!</definedName>
    <definedName name="SALDOS826892324CAIXA_REFINARIA_DO_PORTO">#REF!</definedName>
    <definedName name="SALDOS826892325CAIXA_REFINARIA_SINES">#REF!</definedName>
    <definedName name="SALDOS826892326CAIXA_PARQUE_AVEIRO">#REF!</definedName>
    <definedName name="SALDOS826892327CAIXA_PARQUE_FARO">#REF!</definedName>
    <definedName name="SALDOS826892328CAIXA_PARQUE_BOA_NOVA">#REF!</definedName>
    <definedName name="SALDOS826892329CAIXA_TOMAS_RIBEIRO">#REF!</definedName>
    <definedName name="SALDOS826892330CAIXA_PARQUE_OLIVAIS">#REF!</definedName>
    <definedName name="SALDOS826892331CAIXA_PARQUE_ROSAIRINHO">#REF!</definedName>
    <definedName name="SALDOS826892332CAIXA_PARQUE_PERAFITA">#REF!</definedName>
    <definedName name="SALDOS826892333CAIXA_PARQUE_P_BRANDAO">#REF!</definedName>
    <definedName name="SALDOS826892334CAIXA_PARQUE_SINES">#REF!</definedName>
    <definedName name="SALDOS826892335CAIXA_PARQUE_AVEIRAS">#REF!</definedName>
    <definedName name="SALDOS826892342PARQUE_DE_CABO_RUIVO____ATE_10">#REF!</definedName>
    <definedName name="SALDOS826892343PARQUE_DA_MATINHA_______ATE_10">#REF!</definedName>
    <definedName name="SALDOS826892345FAB_E_ARM_OLEOS_C_RUIVO_ATE_10">#REF!</definedName>
    <definedName name="SALDOS826892347AEROINSTALACAO_PORTELA__ATE_10">#REF!</definedName>
    <definedName name="SALDOS826892351CONTA_LIG_R3___R2___LISBOA">#REF!</definedName>
    <definedName name="SALDOS826892352CONTA_LIG_R3___R2___PORTO">#REF!</definedName>
    <definedName name="SALDOS826892353CONTA_LIG_R3___R2___SINES">#REF!</definedName>
    <definedName name="SALDOS826892374PARQUE_DE_SINES_________ATE_10">#REF!</definedName>
    <definedName name="SALDOS826892389AEROINST_DA_HORTA_______ATE_10">#REF!</definedName>
    <definedName name="SALDOS826892392AEROINST_PORTO_SANTO____ATE_10">#REF!</definedName>
    <definedName name="SALDOS826893100PERIODIZACAO_DE_CUSTOS">#REF!</definedName>
    <definedName name="SALDOS826893110PERIODIZ_SEG_AUTOM___AVP">#REF!</definedName>
    <definedName name="SALDOS826893110PERIODIZ_SEGUROS">#REF!</definedName>
    <definedName name="SALDOS826893111PERIODIZ_SEGUROS_AUTOM_FROTA">#REF!</definedName>
    <definedName name="SALDOS826893112PERIODIZ_SEG_AUTOM_RUVA">#REF!</definedName>
    <definedName name="SALDOS826893113PERIODIZ_SEG_DANOS_MAT_PERD_EX">#REF!</definedName>
    <definedName name="SALDOS826893114PERIODIZ_SEG_CAUCOES">#REF!</definedName>
    <definedName name="SALDOS826893117PERIODIZ_SEG_RESPONS_CIVIL">#REF!</definedName>
    <definedName name="SALDOS826893118PERIODIZ_SEG_TRANSPORTES">#REF!</definedName>
    <definedName name="SALDOS826893119PERIODIZ_SEG_VAL_TRANSIT_FRAUD">#REF!</definedName>
    <definedName name="SALDOS826893120PERIODIZ_SEG_VIAG_E_BAGAGENS">#REF!</definedName>
    <definedName name="SALDOS826893121PERIODIZ_SEG_ACID_PESS_OCUP_VI">#REF!</definedName>
    <definedName name="SALDOS826893122PERIODIZ_SEG_MULTI_RISCO">#REF!</definedName>
    <definedName name="SALDOS826893123PERIODIZ_SEG_DIVERSOS">#REF!</definedName>
    <definedName name="SALDOS826893125PERIODIZ_SEG_TRANSPORTES">#REF!</definedName>
    <definedName name="SALDOS826893126PERIODIZ_SEG_AUTO_RESP_CIVIL">#REF!</definedName>
    <definedName name="SALDOS826893127PERIODIZ_SEG_AUTO_SEGURO">#REF!</definedName>
    <definedName name="SALDOS826893128PERIODIZ_SEG_SINES">#REF!</definedName>
    <definedName name="SALDOS826893129PERIOD_SEG_ALUG_LONGA_DURACAO">#REF!</definedName>
    <definedName name="SALDOS826893130PERIODIZ_CUSTO_PESSOAL">#REF!</definedName>
    <definedName name="SALDOS826893170PERIODIZ_DESPESAS_FINANCEIRAS">#REF!</definedName>
    <definedName name="SALDOS826893171PERIODIZ_JUR_EMPR_INTERNOS">#REF!</definedName>
    <definedName name="SALDOS826893200PERIODIZACAO_DE_PROVEITOS">#REF!</definedName>
    <definedName name="SALDOS826893220PERIODIZ_OBRIGACOES_DO_TESOURO">#REF!</definedName>
    <definedName name="SALDOS826893400DESPESAS_A_AGUARDAR_DECISAO_DE">#REF!</definedName>
    <definedName name="SALDOS826893401MISSAO_TOTAL_PETROGAL___PORTO">#REF!</definedName>
    <definedName name="SALDOS826893402MISSAO_TOTAL_PETROGAL___SINES">#REF!</definedName>
    <definedName name="SALDOS826893600SEGURO_SAUDE_EXCESSO_PLAFOND">#REF!</definedName>
    <definedName name="SALDOS826893601APOLICE_05_800025">#REF!</definedName>
    <definedName name="SALDOS826893602VALORES_A_RECEBER_TRABALHADORE">#REF!</definedName>
    <definedName name="SALDOS826895000CONTAS_TRANSITORIAS_ESPECIAIS">#REF!</definedName>
    <definedName name="SALDOS826895015TRANSIT_NUCLEO_FORNECEDORES">#REF!</definedName>
    <definedName name="SALDOS826895018TRANSIT_STOCK_P_ACAB_E_MATER">#REF!</definedName>
    <definedName name="SALDOS826895022TRANSIT_NUCLEO_DE_MOV_INTERNO">#REF!</definedName>
    <definedName name="SALDOS826895023TRANSIT_NUCLEO_DE_CODIFICACAO">#REF!</definedName>
    <definedName name="SALDOS826895025TRANSIT_IMOBIL_EM_CURSO">#REF!</definedName>
    <definedName name="SALDOS826895029TRANSIT_ANALISE_DE_CONTAS">#REF!</definedName>
    <definedName name="SALDOS826895080TRANSIT_CONTABILIDADE_SINES">#REF!</definedName>
    <definedName name="SALDOS826895081TRANSIT_REGULARIZACAO_PESS_SIN">#REF!</definedName>
    <definedName name="SALDOS826895082TRANSIT_CONTABILID_REF_LISBOA">#REF!</definedName>
    <definedName name="SALDOS826895086TRANSIT_CONTABILID_REF_PORTO">#REF!</definedName>
    <definedName name="SALDOS826895087TRANSIT_DESP_DEBITAR_TOTAL_POR">#REF!</definedName>
    <definedName name="SALDOS826895100CONTAS_TRANSITORIAS_ESPECIAIS">#REF!</definedName>
    <definedName name="SALDOS826895115TRANSIT_NUCLEO_FORNECEDORES">#REF!</definedName>
    <definedName name="SALDOS826895116TRANSIT_REG_AUTONOMAS___DOC_A">#REF!</definedName>
    <definedName name="SALDOS826895117TRANSIT_NUCL_CUST_VEND_DIFERC">#REF!</definedName>
    <definedName name="SALDOS826895121TRANSIT_PRODUCAO_INDUSTRIAL">#REF!</definedName>
    <definedName name="SALDOS826895123TRANSIT_MOV_INTERNO_E_INTEGRA">#REF!</definedName>
    <definedName name="SALDOS826895123TRANSIT_MOV_INTERNO_E_INTEGRAÿ">#REF!</definedName>
    <definedName name="SALDOS826895123TRANSIT_NUCLEO_DE_CODIFICACAO">#REF!</definedName>
    <definedName name="SALDOS826895125TRANSIT_IMOBIL_EM_CURSO">#REF!</definedName>
    <definedName name="SALDOS826895127TRANSIT_IMOBILIZADO_FIXO">#REF!</definedName>
    <definedName name="SALDOS826895129TRANSIT_ANALISE_DE_CONTAS">#REF!</definedName>
    <definedName name="SALDOS826895130TRANSIT_GALP_FROTA_PETROGAL_ES">#REF!</definedName>
    <definedName name="SALDOS826895131TRANSIT_PARTICIPADAS_E_CONCILI">#REF!</definedName>
    <definedName name="SALDOS826895132TRANSIT_GALP_FROTA_REG_IVA_ESP">#REF!</definedName>
    <definedName name="SALDOS826895151GAB_COOR_AFRICA_DOC_A_REGUL">#REF!</definedName>
    <definedName name="SALDOS826895160TRANSIT_COBR_LETR_ENC_DES_REG">#REF!</definedName>
    <definedName name="SALDOS826895174TRANSIT_SEGURO_VIDA_FACULTATIV">#REF!</definedName>
    <definedName name="SALDOS826895177GIAG_ENCARGOS_C_SEGUROS_RUVA">#REF!</definedName>
    <definedName name="SALDOS826895180TRANSIT_CONTABILIDADE_SINES">#REF!</definedName>
    <definedName name="SALDOS826895181TRANSIT_REGULARIZACAO_PESS_SIN">#REF!</definedName>
    <definedName name="SALDOS826895182TRANSIT_CONTABILID_REF_LISBOA">#REF!</definedName>
    <definedName name="SALDOS826895186TRANSIT_CONTABILID_REF_PORTO">#REF!</definedName>
    <definedName name="SALDOS826895190TRANSIT_DESP_JUDICIAIS_LISBOA">#REF!</definedName>
    <definedName name="SALDOS826895200CONTAS_LIGAA_AO_EMPRESAS_DO_GR">#REF!</definedName>
    <definedName name="SALDOS826895200CONTAS_LIQUIDA_AO_EMPRESAS_DO">#REF!</definedName>
    <definedName name="SALDOS826895211GALP_INT_CORPORATION">#REF!</definedName>
    <definedName name="SALDOS826895212PETROGAL_CHINESA__LDA">#REF!</definedName>
    <definedName name="SALDOS826895300CONTAS_LIQUIDA_AO_EMPRESAS_ASS">#REF!</definedName>
    <definedName name="SALDOS826895301CONTA_LIQUIDACAO_EGA">#REF!</definedName>
    <definedName name="SALDOS826895302CONTA_LIQUIDACAO_EGL">#REF!</definedName>
    <definedName name="SALDOS826895400CONTAS_LIQUIDA_AO_OUTRAS_EMPRE">#REF!</definedName>
    <definedName name="SALDOS826895400CONTAS_LIQUIDAÿAO_OUTRAS_EMPRE">#REF!</definedName>
    <definedName name="SALDOS826895401CONTA_LIQUIDACAO_LUSAGAS">#REF!</definedName>
    <definedName name="SALDOS826895402COOP_HABITA_aO_PESSOAL_PETROGA">#REF!</definedName>
    <definedName name="SALDOS826895402COOP_HABITAÿÿO_PESSOAL_PETROGA">#REF!</definedName>
    <definedName name="SALDOS826895500CONTAS_TRANSITORIAS_GERAIS">#REF!</definedName>
    <definedName name="SALDOS826895513REGUL_DD_DCL">#REF!</definedName>
    <definedName name="SALDOS826895515AMERICO_MONIZ_B_GOUVEIA">#REF!</definedName>
    <definedName name="SALDOS826895516SACOR_MARITIMA___MONOBOIA">#REF!</definedName>
    <definedName name="SALDOS826895517EDIFICIO_GALP">#REF!</definedName>
    <definedName name="SALDOS826895521IVA_APURAMENTO___FRANCA">#REF!</definedName>
    <definedName name="SALDOS826895522IVA_APURAMENTO___HOLANDA">#REF!</definedName>
    <definedName name="SALDOS826895523IVA_APURAMENTO___ALEMANHA">#REF!</definedName>
    <definedName name="SALDOS826895541PETROBRAS_C__IMPOSTOS_A_RECUPE">#REF!</definedName>
    <definedName name="SALDOS826895542COMATRA_C_IMPOSTOS_A_RECUPERAR">#REF!</definedName>
    <definedName name="SALDOS826895561FGRC_REMUNER_TIT_PARTICIPACAO">#REF!</definedName>
    <definedName name="SALDOS826895570ALIENAC_SINIST_IMOBILIZ_REGUL">#REF!</definedName>
    <definedName name="SALDOS826895571ALIENACAO_RA_IMOBILIZ_REG_INTE">#REF!</definedName>
    <definedName name="SALDOS826895574DIFERENCAS_FACT_GAS_COMBUST">#REF!</definedName>
    <definedName name="SALDOS826895576PRESTACAO_VENDA_TERRENOS_EDIFI">#REF!</definedName>
    <definedName name="SALDOS826895577CONSORCIOS_C_TERRENOS">#REF!</definedName>
    <definedName name="SALDOS826895580FUNDO_PENSOES_RECUP_DESEMBOLS">#REF!</definedName>
    <definedName name="SALDOS826895582PRE_REFORMA_UTILIZ_PROVISAO">#REF!</definedName>
    <definedName name="SALDOS826895588JUROS_TIT_ALHEIOS_EMPREGADOS">#REF!</definedName>
    <definedName name="SALDOS826895595BERNARDO_MARIA_TOME_AGUIAR">#REF!</definedName>
    <definedName name="SALDOS826900000ADIANTAMENTOS_P__C__VENDAS">#REF!</definedName>
    <definedName name="SALDOS826900100RESERVAS_ESTRATEGICAS">#REF!</definedName>
    <definedName name="SALDOS826900101MOBIL">#REF!</definedName>
    <definedName name="SALDOS826900102SHELL">#REF!</definedName>
    <definedName name="SALDOS826900103BP">#REF!</definedName>
    <definedName name="SALDOS826900104ESSO">#REF!</definedName>
    <definedName name="SALDOS826900105CEPSA">#REF!</definedName>
    <definedName name="SALDOS826900106REPSOL">#REF!</definedName>
    <definedName name="SALDOS826900107TOTAL">#REF!</definedName>
    <definedName name="SALDOS826900108PETRAS">#REF!</definedName>
    <definedName name="SALDOS826900109E.T.C.___TERMINAIS_MARITIMOS_S">#REF!</definedName>
    <definedName name="SALDOS826900110AGIP">#REF!</definedName>
    <definedName name="SALDOS826900200CRUDE_OIL_FORWARD">#REF!</definedName>
    <definedName name="SALDOS826900201CRUDE_OIL_FORWARD_CHASE_MANHAT">#REF!</definedName>
    <definedName name="SALDOSA25290000OUTRAS_OPERACOES">#REF!</definedName>
    <definedName name="SALDOSA25390000OUTRAS_OPERACOES">#REF!</definedName>
    <definedName name="SALDOSA25490000OUTRAS_OPERACOES">#REF!</definedName>
    <definedName name="SALDOSA26290700SEGUROS_PETROGAL">#REF!</definedName>
    <definedName name="SALDOSA26291100PLANO_COMPLEM_DE_REFORMA">#REF!</definedName>
    <definedName name="SALDOSA26830000ORGANISMOS_ADMINISTR_OUT_OPER">#REF!</definedName>
    <definedName name="SALDOSA26880500CAMARA_MUNICIPAL_DE_OEIRAS">#REF!</definedName>
    <definedName name="SALDOSA26893120PERIODIZ_SEG_VIAG_E_BAGAGENS">#REF!</definedName>
    <definedName name="SALDOSA26900000ADIANTAMENTOS_P__C__VENDAS">#REF!</definedName>
    <definedName name="SAP_CMC">#REF!</definedName>
    <definedName name="SAP_CR">#REF!</definedName>
    <definedName name="SAP_GC">#REF!</definedName>
    <definedName name="SAP_GcP">#REF!</definedName>
    <definedName name="SAP_IcP">#REF!</definedName>
    <definedName name="SAP_MPPR">#REF!</definedName>
    <definedName name="SAP_PIR">#REF!</definedName>
    <definedName name="SAP_PPF">#REF!</definedName>
    <definedName name="SAP_PPI">#REF!</definedName>
    <definedName name="SAP_PPR">#REF!</definedName>
    <definedName name="SAP_PPRE">#REF!</definedName>
    <definedName name="SAP_SG">#REF!</definedName>
    <definedName name="SAPBEXrevision" hidden="1">1</definedName>
    <definedName name="SAPBEXsysID" hidden="1">"PW1"</definedName>
    <definedName name="SAPBEXwbID" hidden="1">"3JGKH3H9E8QXY6XFBZVZDMFO6"</definedName>
    <definedName name="SD">#N/A</definedName>
    <definedName name="SDASDQAWFED">#REF!</definedName>
    <definedName name="sdef">#REF!</definedName>
    <definedName name="sdf">#REF!</definedName>
    <definedName name="sdfaea">#REF!</definedName>
    <definedName name="sdfs">#REF!</definedName>
    <definedName name="sdfsd">#REF!</definedName>
    <definedName name="sdsafasfr">#REF!</definedName>
    <definedName name="sdsrcfgg">#REF!</definedName>
    <definedName name="SEAT">#REF!</definedName>
    <definedName name="seesdd">#REF!</definedName>
    <definedName name="Seguranca_socialmapas">#REF!</definedName>
    <definedName name="Seguro_de_saude___excesso_de_plafond_Passivo">#REF!</definedName>
    <definedName name="Seguros_a_liquidar_ano">#REF!</definedName>
    <definedName name="Seguros_a_liquidar_ano_ant">#REF!</definedName>
    <definedName name="SENS_FUTUROS">#REF!</definedName>
    <definedName name="SENSIBILIDAD">#REF!</definedName>
    <definedName name="serd">#REF!</definedName>
    <definedName name="Serviços_bancários">#REF!</definedName>
    <definedName name="Serviços_bancários___custos">#REF!</definedName>
    <definedName name="SET">#REF!</definedName>
    <definedName name="Set2007_Ref">#REF!</definedName>
    <definedName name="SEXO">#REF!</definedName>
    <definedName name="sexta4" hidden="1">#REF!</definedName>
    <definedName name="sfddsd">#REF!</definedName>
    <definedName name="sfdfs">#REF!</definedName>
    <definedName name="sfrfde">#REF!</definedName>
    <definedName name="SGC">#REF!</definedName>
    <definedName name="Sindicatos_Passivo">#REF!</definedName>
    <definedName name="sjodpoqedfqef">#REF!,#REF!,#REF!,#REF!,#REF!,#REF!,#REF!,#REF!,#REF!,#REF!,#REF!,#REF!,#REF!</definedName>
    <definedName name="slksql">#REF!</definedName>
    <definedName name="so">#REF!</definedName>
    <definedName name="Sobrestadias_Navio_Tanque">#REF!</definedName>
    <definedName name="Social">#REF!</definedName>
    <definedName name="solver_lin" hidden="1">0</definedName>
    <definedName name="solver_num" hidden="1">0</definedName>
    <definedName name="solver_opt" hidden="1">#REF!</definedName>
    <definedName name="solver_typ" hidden="1">3</definedName>
    <definedName name="solver_val" hidden="1">1</definedName>
    <definedName name="soo">#REF!</definedName>
    <definedName name="sooo">#REF!</definedName>
    <definedName name="Sort">#REF!</definedName>
    <definedName name="SOURCE1">#REF!</definedName>
    <definedName name="SpainCreditFacilitieswCollaterals">#REF!</definedName>
    <definedName name="SPAINLCRRSK">#REF!</definedName>
    <definedName name="SPAINLNRSK">#REF!</definedName>
    <definedName name="SPAINOVDRSK">#REF!</definedName>
    <definedName name="SpnLnRsk">#REF!</definedName>
    <definedName name="sqs">#REF!</definedName>
    <definedName name="sqws">#REF!</definedName>
    <definedName name="SR_Activo">#REF!,#REF!,#REF!,#REF!,#REF!,#REF!,#REF!,#REF!,#REF!,#REF!,#REF!,#REF!,#REF!</definedName>
    <definedName name="SR_Capital">#REF!,#REF!,#REF!,#REF!,#REF!,#REF!,#REF!,#REF!,#REF!</definedName>
    <definedName name="SR_Passivo">#REF!,#REF!,#REF!,#REF!,#REF!,#REF!,#REF!,#REF!,#REF!,#REF!,#REF!</definedName>
    <definedName name="srccrsrcw">#REF!</definedName>
    <definedName name="srcetrecetewtc3twetc">#REF!</definedName>
    <definedName name="srrcetcetcetetec">#REF!</definedName>
    <definedName name="ss">#REF!</definedName>
    <definedName name="ssd">#REF!</definedName>
    <definedName name="ssdfe">#REF!</definedName>
    <definedName name="ssdsf">#REF!</definedName>
    <definedName name="sss">#REF!</definedName>
    <definedName name="sssss">#REF!</definedName>
    <definedName name="ssssss">#REF!</definedName>
    <definedName name="ssssssssss">#REF!</definedName>
    <definedName name="ST">#REF!</definedName>
    <definedName name="st..">#REF!</definedName>
    <definedName name="Status">#REF!</definedName>
    <definedName name="Status1">#REF!</definedName>
    <definedName name="STOCKS">#REF!</definedName>
    <definedName name="su">#REF!</definedName>
    <definedName name="SubRubricas">#REF!,#REF!,#REF!,#REF!,#REF!,#REF!,#REF!,#REF!,#REF!,#REF!,#REF!,#REF!,#REF!,#REF!,#REF!</definedName>
    <definedName name="Subsidio_Dessulfuração">#REF!</definedName>
    <definedName name="Subsidios_para_investimentos_ano_antacre_cust">#REF!</definedName>
    <definedName name="Subsidios_para_investimentos_anoacre_cust">#REF!</definedName>
    <definedName name="Subsidios_para_investimentos_anoacre_cust1">#REF!</definedName>
    <definedName name="sum_total">#REF!</definedName>
    <definedName name="Survaleurs_BrutesFF">#REF!</definedName>
    <definedName name="sus">#REF!</definedName>
    <definedName name="SWANO">#REF!</definedName>
    <definedName name="swqsxqw" localSheetId="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swqsxqw"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SXAX" hidden="1">#REF!</definedName>
    <definedName name="T">#REF!</definedName>
    <definedName name="T_0">#REF!</definedName>
    <definedName name="T_09">#REF!</definedName>
    <definedName name="T_300_Data">#REF!</definedName>
    <definedName name="T_MAPA_DIFERIMENTO">#REF!</definedName>
    <definedName name="T_MAPA_PD_MENSUALIZAÇÂO">#REF!</definedName>
    <definedName name="TA" localSheetId="19">#REF!</definedName>
    <definedName name="TA" localSheetId="20">#REF!</definedName>
    <definedName name="TA">#REF!</definedName>
    <definedName name="TA_3">#REF!</definedName>
    <definedName name="TAB">#REF!</definedName>
    <definedName name="TABELA_DE_DADOS">#REF!</definedName>
    <definedName name="Tabela1">#REF!</definedName>
    <definedName name="Tabela2">#REF!</definedName>
    <definedName name="Tabela3">#REF!</definedName>
    <definedName name="TabelaCodigos">#REF!</definedName>
    <definedName name="TabelaEntidades">#REF!</definedName>
    <definedName name="table1">#REF!</definedName>
    <definedName name="tasa182">#REF!</definedName>
    <definedName name="tasa28">#REF!</definedName>
    <definedName name="tasa364">#REF!</definedName>
    <definedName name="tasa91">#REF!</definedName>
    <definedName name="TAX">#REF!</definedName>
    <definedName name="TAXA">#REF!</definedName>
    <definedName name="TAXA_DERRAMA">#REF!</definedName>
    <definedName name="TAXA_IRC">#REF!</definedName>
    <definedName name="TAXA_MADEIRA">#REF!</definedName>
    <definedName name="TC23_0">#REF!</definedName>
    <definedName name="TC23_99">#REF!</definedName>
    <definedName name="TC32_9">#REF!</definedName>
    <definedName name="TD">#REF!</definedName>
    <definedName name="TDC1T">#REF!</definedName>
    <definedName name="TDC1T2">#REF!</definedName>
    <definedName name="TDC2T">#REF!</definedName>
    <definedName name="TDC2T2">#REF!</definedName>
    <definedName name="tdfgg">#REF!</definedName>
    <definedName name="TDNC">#REF!</definedName>
    <definedName name="TDNC3">#REF!</definedName>
    <definedName name="te">#REF!</definedName>
    <definedName name="teresa" hidden="1">#REF!</definedName>
    <definedName name="TEST0">#REF!</definedName>
    <definedName name="TEST1">#REF!</definedName>
    <definedName name="TEST2">#REF!</definedName>
    <definedName name="TEST3">#REF!</definedName>
    <definedName name="teste">#REF!</definedName>
    <definedName name="teste_1">#REF!</definedName>
    <definedName name="teste1">#REF!</definedName>
    <definedName name="teste2">#REF!,#REF!,#REF!,#REF!,#REF!,#REF!,#REF!,#REF!,#REF!,#REF!,#REF!,#REF!,#REF!,#REF!,#REF!</definedName>
    <definedName name="TESTHKEY">#REF!</definedName>
    <definedName name="TESTKEYS">#REF!</definedName>
    <definedName name="TESTVKEY">#REF!</definedName>
    <definedName name="tet">#REF!</definedName>
    <definedName name="TextRefCopy1">#REF!</definedName>
    <definedName name="TextRefCopy10">#REF!</definedName>
    <definedName name="TextRefCopy11">#REF!</definedName>
    <definedName name="TextRefCopy12">#REF!</definedName>
    <definedName name="TextRefCopy13">#REF!</definedName>
    <definedName name="TextRefCopy14">#REF!</definedName>
    <definedName name="TextRefCopy15">#REF!</definedName>
    <definedName name="TextRefCopy16">#REF!</definedName>
    <definedName name="TextRefCopy17">#REF!</definedName>
    <definedName name="TextRefCopy18">#REF!</definedName>
    <definedName name="TextRefCopy19">#REF!</definedName>
    <definedName name="TextRefCopy2">#REF!</definedName>
    <definedName name="TextRefCopy23">#REF!</definedName>
    <definedName name="TextRefCopy24">#REF!</definedName>
    <definedName name="TextRefCopy25">#REF!</definedName>
    <definedName name="TextRefCopy3">#REF!</definedName>
    <definedName name="TextRefCopy4">#REF!</definedName>
    <definedName name="TextRefCopy5">#REF!</definedName>
    <definedName name="TextRefCopy6">#REF!</definedName>
    <definedName name="TextRefCopy7">#REF!</definedName>
    <definedName name="TextRefCopy8">#REF!</definedName>
    <definedName name="TextRefCopy9">#REF!</definedName>
    <definedName name="TextRefCopyRangeCount" hidden="1">1</definedName>
    <definedName name="Tfina_1">#REF!</definedName>
    <definedName name="Tfinal">#REF!</definedName>
    <definedName name="Tfinal_0">#REF!</definedName>
    <definedName name="TG">#REF!</definedName>
    <definedName name="Threshold">#REF!</definedName>
    <definedName name="ththth">#REF!</definedName>
    <definedName name="TI">#REF!</definedName>
    <definedName name="tipo">#REF!</definedName>
    <definedName name="Title">#REF!</definedName>
    <definedName name="Titre">#REF!</definedName>
    <definedName name="Titulo_A">#REF!</definedName>
    <definedName name="Titulo_B">#REF!</definedName>
    <definedName name="Títulos_de_Participação">#REF!</definedName>
    <definedName name="Títulos_de_Participação___custos">#REF!</definedName>
    <definedName name="tm_385745220">#REF!</definedName>
    <definedName name="tm_385745224">#REF!</definedName>
    <definedName name="tm_385745226">#REF!</definedName>
    <definedName name="tm_385745227">#REF!</definedName>
    <definedName name="TN">#REF!</definedName>
    <definedName name="TOCOL">#REF!</definedName>
    <definedName name="today">#REF!</definedName>
    <definedName name="TOFIN">#REF!</definedName>
    <definedName name="TOTAIS_1">#REF!</definedName>
    <definedName name="Total_Emprest._Moeda_Estrangeira_cp">#REF!</definedName>
    <definedName name="Total_Emprest._Moeda_Estrangeira_mlp">#REF!</definedName>
    <definedName name="Total_Emprest._Moeda_Nacional_cp">#REF!</definedName>
    <definedName name="Total_Emprest._Moeda_Nacional_mlp">#REF!</definedName>
    <definedName name="Total_obrigacoes">#REF!</definedName>
    <definedName name="Total_Population2">#REF!</definedName>
    <definedName name="TotalAssets" hidden="1">#REF!</definedName>
    <definedName name="TOTALFUTUROS">#REF!</definedName>
    <definedName name="TotalRevenue" hidden="1">#REF!</definedName>
    <definedName name="TOTALS">#REF!</definedName>
    <definedName name="tr">#REF!</definedName>
    <definedName name="Trabalhos_p__própria_empresa___custos">#REF!</definedName>
    <definedName name="Trabalhos_p__própria_empresa___proveitos">#REF!</definedName>
    <definedName name="tretre">#REF!</definedName>
    <definedName name="TRNR_5cc1995c6b1841c191dff95400c25a5f_123_1" localSheetId="12" hidden="1">#REF!</definedName>
    <definedName name="TRNR_5cc1995c6b1841c191dff95400c25a5f_123_1" localSheetId="13" hidden="1">#REF!</definedName>
    <definedName name="TRNR_5cc1995c6b1841c191dff95400c25a5f_123_1" localSheetId="14" hidden="1">#REF!</definedName>
    <definedName name="TRNR_5cc1995c6b1841c191dff95400c25a5f_123_1" localSheetId="19" hidden="1">#REF!</definedName>
    <definedName name="TRNR_5cc1995c6b1841c191dff95400c25a5f_123_1" localSheetId="20" hidden="1">#REF!</definedName>
    <definedName name="TRNR_5cc1995c6b1841c191dff95400c25a5f_123_1" localSheetId="25" hidden="1">#REF!</definedName>
    <definedName name="TRNR_5cc1995c6b1841c191dff95400c25a5f_123_1" localSheetId="26" hidden="1">#REF!</definedName>
    <definedName name="TRNR_5cc1995c6b1841c191dff95400c25a5f_123_1" localSheetId="28" hidden="1">#REF!</definedName>
    <definedName name="TRNR_5cc1995c6b1841c191dff95400c25a5f_123_1" localSheetId="4" hidden="1">#REF!</definedName>
    <definedName name="TRNR_5cc1995c6b1841c191dff95400c25a5f_123_1" localSheetId="33" hidden="1">#REF!</definedName>
    <definedName name="TRNR_5cc1995c6b1841c191dff95400c25a5f_123_1" localSheetId="34" hidden="1">#REF!</definedName>
    <definedName name="TRNR_5cc1995c6b1841c191dff95400c25a5f_123_1" localSheetId="5" hidden="1">#REF!</definedName>
    <definedName name="TRNR_5cc1995c6b1841c191dff95400c25a5f_123_1" localSheetId="46" hidden="1">#REF!</definedName>
    <definedName name="TRNR_5cc1995c6b1841c191dff95400c25a5f_123_1" localSheetId="47" hidden="1">#REF!</definedName>
    <definedName name="TRNR_5cc1995c6b1841c191dff95400c25a5f_123_1" localSheetId="51" hidden="1">#REF!</definedName>
    <definedName name="TRNR_5cc1995c6b1841c191dff95400c25a5f_123_1" localSheetId="54" hidden="1">#REF!</definedName>
    <definedName name="TRNR_5cc1995c6b1841c191dff95400c25a5f_123_1" localSheetId="10" hidden="1">#REF!</definedName>
    <definedName name="TRNR_5cc1995c6b1841c191dff95400c25a5f_123_1" localSheetId="1" hidden="1">#REF!</definedName>
    <definedName name="TRNR_5cc1995c6b1841c191dff95400c25a5f_123_1" hidden="1">#REF!</definedName>
    <definedName name="TRNR_8c384ad4934f4b269980f3c3194c1461_37_1" localSheetId="12" hidden="1">#REF!</definedName>
    <definedName name="TRNR_8c384ad4934f4b269980f3c3194c1461_37_1" localSheetId="13" hidden="1">#REF!</definedName>
    <definedName name="TRNR_8c384ad4934f4b269980f3c3194c1461_37_1" localSheetId="14" hidden="1">#REF!</definedName>
    <definedName name="TRNR_8c384ad4934f4b269980f3c3194c1461_37_1" localSheetId="19" hidden="1">#REF!</definedName>
    <definedName name="TRNR_8c384ad4934f4b269980f3c3194c1461_37_1" localSheetId="20" hidden="1">#REF!</definedName>
    <definedName name="TRNR_8c384ad4934f4b269980f3c3194c1461_37_1" localSheetId="25" hidden="1">#REF!</definedName>
    <definedName name="TRNR_8c384ad4934f4b269980f3c3194c1461_37_1" localSheetId="28" hidden="1">#REF!</definedName>
    <definedName name="TRNR_8c384ad4934f4b269980f3c3194c1461_37_1" localSheetId="4" hidden="1">#REF!</definedName>
    <definedName name="TRNR_8c384ad4934f4b269980f3c3194c1461_37_1" localSheetId="33" hidden="1">#REF!</definedName>
    <definedName name="TRNR_8c384ad4934f4b269980f3c3194c1461_37_1" localSheetId="5" hidden="1">#REF!</definedName>
    <definedName name="TRNR_8c384ad4934f4b269980f3c3194c1461_37_1" localSheetId="46" hidden="1">#REF!</definedName>
    <definedName name="TRNR_8c384ad4934f4b269980f3c3194c1461_37_1" localSheetId="47" hidden="1">#REF!</definedName>
    <definedName name="TRNR_8c384ad4934f4b269980f3c3194c1461_37_1" localSheetId="51" hidden="1">#REF!</definedName>
    <definedName name="TRNR_8c384ad4934f4b269980f3c3194c1461_37_1" localSheetId="54" hidden="1">#REF!</definedName>
    <definedName name="TRNR_8c384ad4934f4b269980f3c3194c1461_37_1" localSheetId="10" hidden="1">#REF!</definedName>
    <definedName name="TRNR_8c384ad4934f4b269980f3c3194c1461_37_1" localSheetId="1" hidden="1">#REF!</definedName>
    <definedName name="TRNR_8c384ad4934f4b269980f3c3194c1461_37_1" hidden="1">#REF!</definedName>
    <definedName name="TRNR_f6ed9ba0ccd54407905b765622a1c5f4_363_1" localSheetId="12" hidden="1">#REF!</definedName>
    <definedName name="TRNR_f6ed9ba0ccd54407905b765622a1c5f4_363_1" localSheetId="13" hidden="1">#REF!</definedName>
    <definedName name="TRNR_f6ed9ba0ccd54407905b765622a1c5f4_363_1" localSheetId="14" hidden="1">#REF!</definedName>
    <definedName name="TRNR_f6ed9ba0ccd54407905b765622a1c5f4_363_1" localSheetId="19" hidden="1">#REF!</definedName>
    <definedName name="TRNR_f6ed9ba0ccd54407905b765622a1c5f4_363_1" localSheetId="20" hidden="1">#REF!</definedName>
    <definedName name="TRNR_f6ed9ba0ccd54407905b765622a1c5f4_363_1" localSheetId="25" hidden="1">#REF!</definedName>
    <definedName name="TRNR_f6ed9ba0ccd54407905b765622a1c5f4_363_1" localSheetId="28" hidden="1">#REF!</definedName>
    <definedName name="TRNR_f6ed9ba0ccd54407905b765622a1c5f4_363_1" localSheetId="4" hidden="1">#REF!</definedName>
    <definedName name="TRNR_f6ed9ba0ccd54407905b765622a1c5f4_363_1" localSheetId="33" hidden="1">#REF!</definedName>
    <definedName name="TRNR_f6ed9ba0ccd54407905b765622a1c5f4_363_1" localSheetId="5" hidden="1">#REF!</definedName>
    <definedName name="TRNR_f6ed9ba0ccd54407905b765622a1c5f4_363_1" localSheetId="46" hidden="1">#REF!</definedName>
    <definedName name="TRNR_f6ed9ba0ccd54407905b765622a1c5f4_363_1" localSheetId="47" hidden="1">#REF!</definedName>
    <definedName name="TRNR_f6ed9ba0ccd54407905b765622a1c5f4_363_1" localSheetId="51" hidden="1">#REF!</definedName>
    <definedName name="TRNR_f6ed9ba0ccd54407905b765622a1c5f4_363_1" localSheetId="54" hidden="1">#REF!</definedName>
    <definedName name="TRNR_f6ed9ba0ccd54407905b765622a1c5f4_363_1" localSheetId="10" hidden="1">#REF!</definedName>
    <definedName name="TRNR_f6ed9ba0ccd54407905b765622a1c5f4_363_1" localSheetId="1" hidden="1">#REF!</definedName>
    <definedName name="TRNR_f6ed9ba0ccd54407905b765622a1c5f4_363_1" hidden="1">#REF!</definedName>
    <definedName name="trrttyty">#REF!</definedName>
    <definedName name="trtyrytyty">#REF!</definedName>
    <definedName name="tryry">#REF!</definedName>
    <definedName name="tryryry">#REF!</definedName>
    <definedName name="tryryyrryreyy">#REF!</definedName>
    <definedName name="tt" hidden="1">#REF!</definedName>
    <definedName name="ttt" hidden="1">#REF!</definedName>
    <definedName name="tttkkk" hidden="1">#REF!</definedName>
    <definedName name="Tttt">#REF!</definedName>
    <definedName name="tttttt">#REF!</definedName>
    <definedName name="ttttttttt">#REF!</definedName>
    <definedName name="ttttttttttttttt">#REF!</definedName>
    <definedName name="tttttttttttty">#REF!</definedName>
    <definedName name="tty">#REF!</definedName>
    <definedName name="tuiy">#REF!</definedName>
    <definedName name="TxReduz">#REF!</definedName>
    <definedName name="ty6yttre">#REF!</definedName>
    <definedName name="tyryry">#REF!</definedName>
    <definedName name="tyu">#REF!</definedName>
    <definedName name="tyut6y">#REF!</definedName>
    <definedName name="tyyyyyyyyyyy">#REF!</definedName>
    <definedName name="tyyyyyyyyyyyu">#REF!</definedName>
    <definedName name="tyyyyyyyyyyyyyyu">#REF!</definedName>
    <definedName name="tyyyyyyyyyyyyyyyyyyyyyy">#REF!</definedName>
    <definedName name="UES">#REF!</definedName>
    <definedName name="uhuh">#REF!</definedName>
    <definedName name="uio87o">#REF!</definedName>
    <definedName name="uioç">#REF!</definedName>
    <definedName name="uiohgkt">#REF!</definedName>
    <definedName name="uioiuuu">#REF!</definedName>
    <definedName name="uiolkuj">#REF!</definedName>
    <definedName name="uioluij">#REF!</definedName>
    <definedName name="uiouoy8yoyo">#REF!</definedName>
    <definedName name="uiouy">#REF!</definedName>
    <definedName name="uipoiouu">#REF!</definedName>
    <definedName name="uiuou8888iyui">#REF!</definedName>
    <definedName name="uiyi7iuui">#REF!</definedName>
    <definedName name="Uni">#REF!</definedName>
    <definedName name="Uni_2013" localSheetId="19">#REF!</definedName>
    <definedName name="Uni_2013" localSheetId="20">#REF!</definedName>
    <definedName name="Uni_2013" localSheetId="33">#REF!</definedName>
    <definedName name="Uni_2013">#REF!</definedName>
    <definedName name="Uni_2014" localSheetId="33">#REF!</definedName>
    <definedName name="Uni_2014">#REF!</definedName>
    <definedName name="Uniao_Bancos_Portugueses___Aut._Abast._Transito">#REF!</definedName>
    <definedName name="Unidade_1">#REF!</definedName>
    <definedName name="uoiti">#REF!</definedName>
    <definedName name="uoiuou8oiii">#REF!</definedName>
    <definedName name="uouo">#REF!</definedName>
    <definedName name="USD">#REF!</definedName>
    <definedName name="USDESP">#REF!</definedName>
    <definedName name="USDFRF">#REF!</definedName>
    <definedName name="usgoodwill">#REF!</definedName>
    <definedName name="uuik">#REF!</definedName>
    <definedName name="uuiuiu">#REF!</definedName>
    <definedName name="uuu" localSheetId="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uuu"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uuuu">#REF!</definedName>
    <definedName name="uuuuuuu">#REF!</definedName>
    <definedName name="uyd" hidden="1">#REF!</definedName>
    <definedName name="uytrdes" hidden="1">#REF!</definedName>
    <definedName name="v" hidden="1">#REF!</definedName>
    <definedName name="v06_102i">#REF!</definedName>
    <definedName name="v06_118f">#REF!</definedName>
    <definedName name="VAL_ALIA">#REF!</definedName>
    <definedName name="VAL_MERCADO">#REF!</definedName>
    <definedName name="Valias_Corpóreas">#REF!</definedName>
    <definedName name="Valias_Financeiras">#REF!</definedName>
    <definedName name="Valias_Incorpóreas">#REF!</definedName>
    <definedName name="VALID01234">#REF!,#REF!</definedName>
    <definedName name="Valid1" localSheetId="19">#REF!</definedName>
    <definedName name="Valid1" localSheetId="20">#REF!</definedName>
    <definedName name="Valid1">#REF!</definedName>
    <definedName name="VALID1234">#REF!,#REF!</definedName>
    <definedName name="Valid2" localSheetId="19">#REF!</definedName>
    <definedName name="Valid2" localSheetId="20">#REF!</definedName>
    <definedName name="Valid2">#REF!</definedName>
    <definedName name="Valid3" localSheetId="19">#REF!</definedName>
    <definedName name="Valid3" localSheetId="20">#REF!</definedName>
    <definedName name="Valid3">#REF!</definedName>
    <definedName name="Valid4" localSheetId="19">#REF!</definedName>
    <definedName name="Valid4" localSheetId="20">#REF!</definedName>
    <definedName name="Valid4">#REF!</definedName>
    <definedName name="Valid5" localSheetId="19">#REF!</definedName>
    <definedName name="Valid5" localSheetId="20">#REF!</definedName>
    <definedName name="Valid5">#REF!</definedName>
    <definedName name="valor">#REF!</definedName>
    <definedName name="Valor_FDP">#REF!</definedName>
    <definedName name="VALORES_A_DEDUZIR">#REF!</definedName>
    <definedName name="VALUACION_MDO">#REF!,#REF!</definedName>
    <definedName name="vanda">#REF!</definedName>
    <definedName name="Var_b1">#REF!</definedName>
    <definedName name="VarSitNette_Augmentation_Col1FF">#REF!</definedName>
    <definedName name="VarSitNette_Augmentation_Col1Local">#REF!</definedName>
    <definedName name="VarSitNette_Augmentation_Col7FF">#REF!</definedName>
    <definedName name="VarSitNette_Augmentation_Col7Local">#REF!</definedName>
    <definedName name="VarSitNette_Col10Lig1FF">#REF!</definedName>
    <definedName name="VarSitNette_Col10Lig1Loc">#REF!</definedName>
    <definedName name="VarSitNette_Col10Lig8FF">#REF!</definedName>
    <definedName name="VarSitNette_Col10Lig8Loc">#REF!</definedName>
    <definedName name="VarSitNette_Col1Lig8FF">#REF!</definedName>
    <definedName name="VarSitNette_Col6Lig8FF">#REF!</definedName>
    <definedName name="VarSitNette_Col7Lig8FF">#REF!</definedName>
    <definedName name="VarSitNette_Col8Lig8FF">#REF!</definedName>
    <definedName name="vc" hidden="1">#REF!</definedName>
    <definedName name="Venda_de_cheques_de_combustivel_Passivo">#REF!</definedName>
    <definedName name="Vendas_ano_antacre_cust">#REF!</definedName>
    <definedName name="Vendas_anoacre_cust">#REF!</definedName>
    <definedName name="vera">#REF!</definedName>
    <definedName name="VERBETE">#REF!</definedName>
    <definedName name="vfcf" hidden="1">#REF!</definedName>
    <definedName name="View">#REF!+IF(#REF!=8,18,0)</definedName>
    <definedName name="volf182">#REF!</definedName>
    <definedName name="volf28">#REF!</definedName>
    <definedName name="volf364">#REF!</definedName>
    <definedName name="volf91">#REF!</definedName>
    <definedName name="volm182">#REF!</definedName>
    <definedName name="volm28">#REF!</definedName>
    <definedName name="volm364">#REF!</definedName>
    <definedName name="volm91">#REF!</definedName>
    <definedName name="vt..">#REF!</definedName>
    <definedName name="vtg" hidden="1">#REF!</definedName>
    <definedName name="vv">#REF!</definedName>
    <definedName name="vvvvv">#REF!</definedName>
    <definedName name="vvvvvv" hidden="1">#REF!</definedName>
    <definedName name="vvvvvvvvvvv">#REF!</definedName>
    <definedName name="w" hidden="1">1</definedName>
    <definedName name="warrantsEurCPSIFev02OperationRange">#REF!</definedName>
    <definedName name="warrantsEurCPSIStk0OperationRange">#REF!</definedName>
    <definedName name="warrantsEurCPTMFev02OperationRange">#REF!</definedName>
    <definedName name="warrantsEurCTLEFev02OperationRange">#REF!</definedName>
    <definedName name="warrantsEurEDP200OperationRange">#REF!</definedName>
    <definedName name="warrantsEurEDPCobOperationRange">#REF!</definedName>
    <definedName name="warrantsEurNasdaqCallOperationRange">#REF!</definedName>
    <definedName name="warrantsEurNasdaqPutOperationRange">#REF!</definedName>
    <definedName name="warrantsEurNemaxCallOperationRange">#REF!</definedName>
    <definedName name="warrantsEurNemaxPutOperationRange">#REF!</definedName>
    <definedName name="warrantsEurPPSIFev02OperationRange">#REF!</definedName>
    <definedName name="warrantsEurPPTMFev02OperationRange">#REF!</definedName>
    <definedName name="warrantsEurPT200OperationRange">#REF!</definedName>
    <definedName name="warrantsEurPTCobOperationRange">#REF!</definedName>
    <definedName name="warrantsEurPTLEFev02OperationRange">#REF!</definedName>
    <definedName name="warrantsEurSP500Stk0CallOperationRange">#REF!</definedName>
    <definedName name="warrantsEurStoxxStk0CallOperationRange">#REF!</definedName>
    <definedName name="WarrBTAeDJES50_Euroxx_Final_Row">#REF!</definedName>
    <definedName name="WarrBTAeDJES50_Euroxx_Month_Row">#REF!</definedName>
    <definedName name="WarrBTAeDJES50_Euroxx_Output_UpLeftCell">#REF!</definedName>
    <definedName name="WarrBTAeDJES50_Euroxx_Year_Row">#REF!</definedName>
    <definedName name="WarrBTAeDJES50_PL_Euroxx">#REF!</definedName>
    <definedName name="WarrBTAeDJES50_PL_Warr_Detidos">#REF!</definedName>
    <definedName name="WarrBTAeDJES50_PL_Warr_Emit">#REF!</definedName>
    <definedName name="WarrBTAeDJES50_Value_Euroxx">#REF!</definedName>
    <definedName name="WarrBTAeDJES50_Value_Warr_Detidos">#REF!</definedName>
    <definedName name="WarrBTAeDJES50_Value_Warr_Emit1">#REF!</definedName>
    <definedName name="WarrBTAeDJES50_Value_Warr_Emit2">#REF!</definedName>
    <definedName name="WarrBTAeDJES50_Value_Warr_Emit3">#REF!</definedName>
    <definedName name="WarrBTAeDJES50_Warrants_Final_Row">#REF!</definedName>
    <definedName name="WarrBTAeDJES50_Warrants_Month_Row">#REF!</definedName>
    <definedName name="WarrBTAeDJES50_Warrants_Output_UpLeftCell">#REF!</definedName>
    <definedName name="WarrBTAeDJES50_Warrants_Year_Row">#REF!</definedName>
    <definedName name="wd">#REF!</definedName>
    <definedName name="wdqwdqwd">#REF!+IF(#REF!=8,18,0)</definedName>
    <definedName name="wdwef">#REF!</definedName>
    <definedName name="we">#REF!</definedName>
    <definedName name="wef">#REF!</definedName>
    <definedName name="weq">#REF!</definedName>
    <definedName name="weqaqs">#REF!</definedName>
    <definedName name="weqq">#REF!</definedName>
    <definedName name="weqqqqqqqqqqqr">#REF!</definedName>
    <definedName name="wer">#REF!</definedName>
    <definedName name="wer34yrttruyt">#REF!</definedName>
    <definedName name="werqe">#REF!,#REF!</definedName>
    <definedName name="werr">#REF!</definedName>
    <definedName name="wertrer">#REF!</definedName>
    <definedName name="werwr">#REF!</definedName>
    <definedName name="werwrew">#REF!</definedName>
    <definedName name="werwrwr">#REF!</definedName>
    <definedName name="wetete">#REF!</definedName>
    <definedName name="wewew">#REF!</definedName>
    <definedName name="wewrw">#REF!</definedName>
    <definedName name="wq" hidden="1">#REF!</definedName>
    <definedName name="wqcwc">#REF!</definedName>
    <definedName name="wqewer">#REF!</definedName>
    <definedName name="wqfrq" hidden="1">#REF!</definedName>
    <definedName name="wqwq">#REF!</definedName>
    <definedName name="wqwrewer">#REF!</definedName>
    <definedName name="wrdf">#REF!</definedName>
    <definedName name="wreqrwew">#REF!</definedName>
    <definedName name="wrerewr">#REF!</definedName>
    <definedName name="wrn.Aging._.and._.Trend._.Analysis." localSheetId="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GERAL." localSheetId="0" hidden="1">{#N/A,#N/A,FALSE,"bsp";#N/A,#N/A,FALSE,"BSNP";#N/A,#N/A,FALSE,"cpp";#N/A,#N/A,FALSE,"BTA";#N/A,#N/A,FALSE,"resumo grupo BSCH Portugal (2)"}</definedName>
    <definedName name="wrn.GERAL." hidden="1">{#N/A,#N/A,FALSE,"bsp";#N/A,#N/A,FALSE,"BSNP";#N/A,#N/A,FALSE,"cpp";#N/A,#N/A,FALSE,"BTA";#N/A,#N/A,FALSE,"resumo grupo BSCH Portugal (2)"}</definedName>
    <definedName name="wrn.INFORME." localSheetId="0" hidden="1">{"GENERAL NEGOCIO",#N/A,FALSE,"DATOS";"EJECUTIVO NEGOCIO",#N/A,FALSE,"DATOS";"COLECTIVOS",#N/A,FALSE,"DATOS";"GENERAL",#N/A,FALSE,"DATOS";"EJECUTIVO",#N/A,FALSE,"DATOS"}</definedName>
    <definedName name="wrn.INFORME." hidden="1">{"GENERAL NEGOCIO",#N/A,FALSE,"DATOS";"EJECUTIVO NEGOCIO",#N/A,FALSE,"DATOS";"COLECTIVOS",#N/A,FALSE,"DATOS";"GENERAL",#N/A,FALSE,"DATOS";"EJECUTIVO",#N/A,FALSE,"DATOS"}</definedName>
    <definedName name="wrn.libromensual." localSheetId="0" hidden="1">{"Caratula",#N/A,FALSE,"RESUMEN";"librolocal",#N/A,FALSE,"RES_LOCAL";"librodolar",#N/A,FALSE,"RES_INT_EXT";"librointerno",#N/A,FALSE,"RES_USDINT";"libroexterno",#N/A,FALSE,"RES_USDEXT"}</definedName>
    <definedName name="wrn.libromensual." hidden="1">{"Caratula",#N/A,FALSE,"RESUMEN";"librolocal",#N/A,FALSE,"RES_LOCAL";"librodolar",#N/A,FALSE,"RES_INT_EXT";"librointerno",#N/A,FALSE,"RES_USDINT";"libroexterno",#N/A,FALSE,"RES_USDEXT"}</definedName>
    <definedName name="wrn.M22." localSheetId="0" hidden="1">{#N/A,#N/A,FALSE,"QD07";#N/A,#N/A,FALSE,"QD09";#N/A,#N/A,FALSE,"QD10";#N/A,#N/A,FALSE,"DERRAMA";#N/A,#N/A,FALSE,"CORRECÇ. FISCAIS";#N/A,#N/A,FALSE,"BEN.FISCAIS";#N/A,#N/A,FALSE,"TRIB.AUTONOMA"}</definedName>
    <definedName name="wrn.M22." hidden="1">{#N/A,#N/A,FALSE,"QD07";#N/A,#N/A,FALSE,"QD09";#N/A,#N/A,FALSE,"QD10";#N/A,#N/A,FALSE,"DERRAMA";#N/A,#N/A,FALSE,"CORRECÇ. FISCAIS";#N/A,#N/A,FALSE,"BEN.FISCAIS";#N/A,#N/A,FALSE,"TRIB.AUTONOMA"}</definedName>
    <definedName name="wrn.pdf." localSheetId="0" hidden="1">{#N/A,#N/A,FALSE,"d111a-bdie-d"}</definedName>
    <definedName name="wrn.pdf." hidden="1">{#N/A,#N/A,FALSE,"d111a-bdie-d"}</definedName>
    <definedName name="wrn.PSPRelatório." localSheetId="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Relatório._.Mensal." localSheetId="2" hidden="1">{"Contrlo GP1",#N/A,FALSE,"Controlo G&amp;P";"Controlo GP2",#N/A,FALSE,"Controlo G&amp;P";#N/A,#N/A,FALSE,"Controlo PM";#N/A,#N/A,FALSE,"Controlo Orçamental - Produtos";#N/A,#N/A,FALSE,"Ganhos Grupo BPI"}</definedName>
    <definedName name="wrn.Relatório._.Mensal." localSheetId="0" hidden="1">{"Contrlo GP1",#N/A,FALSE,"Controlo G&amp;P";"Controlo GP2",#N/A,FALSE,"Controlo G&amp;P";#N/A,#N/A,FALSE,"Controlo PM";#N/A,#N/A,FALSE,"Controlo Orçamental - Produtos";#N/A,#N/A,FALSE,"Ganhos Grupo BPI"}</definedName>
    <definedName name="wrn.Relatório._.Mensal." hidden="1">{"Contrlo GP1",#N/A,FALSE,"Controlo G&amp;P";"Controlo GP2",#N/A,FALSE,"Controlo G&amp;P";#N/A,#N/A,FALSE,"Controlo PM";#N/A,#N/A,FALSE,"Controlo Orçamental - Produtos";#N/A,#N/A,FALSE,"Ganhos Grupo BPI"}</definedName>
    <definedName name="wrn.SCH._.SEGUROS." localSheetId="0" hidden="1">{"vista1",#N/A,FALSE,"SCH";"vista2",#N/A,FALSE,"SCH"}</definedName>
    <definedName name="wrn.SCH._.SEGUROS." hidden="1">{"vista1",#N/A,FALSE,"SCH";"vista2",#N/A,FALSE,"SCH"}</definedName>
    <definedName name="wrn.TESTE." localSheetId="0" hidden="1">{"BAL",#N/A,TRUE,"FINANÇAS";"RUB",#N/A,TRUE,"FINANÇAS";"ASSI",#N/A,TRUE,"FINANÇAS"}</definedName>
    <definedName name="wrn.TESTE." hidden="1">{"BAL",#N/A,TRUE,"FINANÇAS";"RUB",#N/A,TRUE,"FINANÇAS";"ASSI",#N/A,TRUE,"FINANÇAS"}</definedName>
    <definedName name="wrn.Total._.Pack." localSheetId="0" hidden="1">{#N/A,#N/A,FALSE,"UK";#N/A,#N/A,FALSE,"FR";#N/A,#N/A,FALSE,"SWE";#N/A,#N/A,FALSE,"BE";#N/A,#N/A,FALSE,"IT";#N/A,#N/A,FALSE,"SP";#N/A,#N/A,FALSE,"GE";#N/A,#N/A,FALSE,"PO";#N/A,#N/A,FALSE,"SWI";#N/A,#N/A,FALSE,"NON"}</definedName>
    <definedName name="wrn.Total._.Pack." hidden="1">{#N/A,#N/A,FALSE,"UK";#N/A,#N/A,FALSE,"FR";#N/A,#N/A,FALSE,"SWE";#N/A,#N/A,FALSE,"BE";#N/A,#N/A,FALSE,"IT";#N/A,#N/A,FALSE,"SP";#N/A,#N/A,FALSE,"GE";#N/A,#N/A,FALSE,"PO";#N/A,#N/A,FALSE,"SWI";#N/A,#N/A,FALSE,"NON"}</definedName>
    <definedName name="wrn.Total._.Summary." localSheetId="0" hidden="1">{#N/A,#N/A,FALSE,"Summary";#N/A,#N/A,FALSE,"Total";#N/A,#N/A,FALSE,"Total ex Swe";#N/A,#N/A,FALSE,"Volume";#N/A,#N/A,FALSE,"Expenses";#N/A,#N/A,FALSE,"CM Var";#N/A,#N/A,FALSE,"YTD Var"}</definedName>
    <definedName name="wrn.Total._.Summary." hidden="1">{#N/A,#N/A,FALSE,"Summary";#N/A,#N/A,FALSE,"Total";#N/A,#N/A,FALSE,"Total ex Swe";#N/A,#N/A,FALSE,"Volume";#N/A,#N/A,FALSE,"Expenses";#N/A,#N/A,FALSE,"CM Var";#N/A,#N/A,FALSE,"YTD Var"}</definedName>
    <definedName name="wrree">#REF!</definedName>
    <definedName name="wrw">#REF!</definedName>
    <definedName name="wrwqrw">#REF!</definedName>
    <definedName name="wrwr">#REF!</definedName>
    <definedName name="wrwrewr">#REF!</definedName>
    <definedName name="ws" hidden="1">#REF!</definedName>
    <definedName name="wswq">#REF!</definedName>
    <definedName name="wtert">#REF!</definedName>
    <definedName name="wtet">#REF!</definedName>
    <definedName name="ww" hidden="1">#REF!</definedName>
    <definedName name="www" hidden="1">#REF!</definedName>
    <definedName name="wwwwwwwwwwwwwwwwwwwwww" hidden="1">#REF!</definedName>
    <definedName name="x">#REF!</definedName>
    <definedName name="XAC">#REF!</definedName>
    <definedName name="xana">#REF!</definedName>
    <definedName name="XBRL" localSheetId="19">#REF!</definedName>
    <definedName name="XBRL" localSheetId="20">#REF!</definedName>
    <definedName name="XBRL">#REF!</definedName>
    <definedName name="XEF_COLUM_2" hidden="1">#REF!</definedName>
    <definedName name="xf">#REF!</definedName>
    <definedName name="xfd">#REF!</definedName>
    <definedName name="XREF_COLUMN_1" hidden="1">#REF!</definedName>
    <definedName name="XREF_COLUMN_10" hidden="1">#REF!</definedName>
    <definedName name="XREF_COLUMN_11" hidden="1">#REF!</definedName>
    <definedName name="XREF_COLUMN_12" hidden="1">#REF!</definedName>
    <definedName name="XREF_COLUMN_13" hidden="1">#REF!</definedName>
    <definedName name="XREF_COLUMN_14" hidden="1">#REF!</definedName>
    <definedName name="XREF_COLUMN_15" hidden="1">#REF!</definedName>
    <definedName name="XREF_COLUMN_16" hidden="1">#REF!</definedName>
    <definedName name="XREF_COLUMN_17" hidden="1">#REF!</definedName>
    <definedName name="XREF_COLUMN_18" hidden="1">#REF!</definedName>
    <definedName name="XREF_COLUMN_19" hidden="1">#REF!</definedName>
    <definedName name="XREF_COLUMN_2" hidden="1">#REF!</definedName>
    <definedName name="XREF_COLUMN_20" hidden="1">#REF!</definedName>
    <definedName name="XREF_COLUMN_21" hidden="1">#REF!</definedName>
    <definedName name="XREF_COLUMN_22" hidden="1">#REF!</definedName>
    <definedName name="XREF_COLUMN_23" hidden="1">#REF!</definedName>
    <definedName name="XREF_COLUMN_24" hidden="1">#REF!</definedName>
    <definedName name="XREF_COLUMN_25" hidden="1">#REF!</definedName>
    <definedName name="XREF_COLUMN_26" hidden="1">#REF!</definedName>
    <definedName name="XREF_COLUMN_27" hidden="1">#REF!</definedName>
    <definedName name="XREF_COLUMN_28" hidden="1">#REF!</definedName>
    <definedName name="XREF_COLUMN_29" hidden="1">#REF!</definedName>
    <definedName name="XREF_COLUMN_3" hidden="1">#REF!</definedName>
    <definedName name="XREF_COLUMN_30" hidden="1">#REF!</definedName>
    <definedName name="XREF_COLUMN_31" hidden="1">#REF!</definedName>
    <definedName name="XREF_COLUMN_32" hidden="1">#REF!</definedName>
    <definedName name="XREF_COLUMN_33" hidden="1">#REF!</definedName>
    <definedName name="XREF_COLUMN_34" hidden="1">#REF!</definedName>
    <definedName name="XREF_COLUMN_35" hidden="1">#REF!</definedName>
    <definedName name="XREF_COLUMN_36" hidden="1">#REF!</definedName>
    <definedName name="XREF_COLUMN_37" hidden="1">#REF!</definedName>
    <definedName name="XREF_COLUMN_38" hidden="1">#REF!</definedName>
    <definedName name="XREF_COLUMN_39" hidden="1">#REF!</definedName>
    <definedName name="XREF_COLUMN_4" hidden="1">#REF!</definedName>
    <definedName name="XREF_COLUMN_40" hidden="1">#REF!</definedName>
    <definedName name="XREF_COLUMN_41" hidden="1">#REF!</definedName>
    <definedName name="XREF_COLUMN_42" hidden="1">#REF!</definedName>
    <definedName name="XREF_COLUMN_43" hidden="1">#REF!</definedName>
    <definedName name="XREF_COLUMN_44" hidden="1">#REF!</definedName>
    <definedName name="XREF_COLUMN_45" hidden="1">#REF!</definedName>
    <definedName name="XREF_COLUMN_46" hidden="1">#REF!</definedName>
    <definedName name="XREF_COLUMN_47" hidden="1">#REF!</definedName>
    <definedName name="XREF_COLUMN_48" hidden="1">#REF!</definedName>
    <definedName name="XREF_COLUMN_49" hidden="1">#REF!</definedName>
    <definedName name="XREF_COLUMN_5" hidden="1">#REF!</definedName>
    <definedName name="XREF_COLUMN_50" hidden="1">#REF!</definedName>
    <definedName name="XREF_COLUMN_51" hidden="1">#REF!</definedName>
    <definedName name="XREF_COLUMN_52" hidden="1">#REF!</definedName>
    <definedName name="XREF_COLUMN_53" hidden="1">#REF!</definedName>
    <definedName name="XREF_COLUMN_54" hidden="1">#REF!</definedName>
    <definedName name="XREF_COLUMN_55" hidden="1">#REF!</definedName>
    <definedName name="XREF_COLUMN_56" hidden="1">#REF!</definedName>
    <definedName name="XREF_COLUMN_57" hidden="1">#REF!</definedName>
    <definedName name="XREF_COLUMN_58" hidden="1">#REF!</definedName>
    <definedName name="XREF_COLUMN_59" hidden="1">#REF!</definedName>
    <definedName name="XREF_COLUMN_6" hidden="1">#REF!</definedName>
    <definedName name="XREF_COLUMN_60" hidden="1">#REF!</definedName>
    <definedName name="XREF_COLUMN_61" hidden="1">#REF!</definedName>
    <definedName name="XREF_COLUMN_62" hidden="1">#REF!</definedName>
    <definedName name="XREF_COLUMN_63" hidden="1">#REF!</definedName>
    <definedName name="XREF_COLUMN_64" hidden="1">#REF!</definedName>
    <definedName name="XREF_COLUMN_65" hidden="1">#REF!</definedName>
    <definedName name="XREF_COLUMN_66" hidden="1">#REF!</definedName>
    <definedName name="XREF_COLUMN_67" hidden="1">#REF!</definedName>
    <definedName name="XREF_COLUMN_68" hidden="1">#REF!</definedName>
    <definedName name="XREF_COLUMN_7" hidden="1">#REF!</definedName>
    <definedName name="XREF_COLUMN_8" hidden="1">#REF!</definedName>
    <definedName name="XREF_COLUMN_9" hidden="1">#REF!</definedName>
    <definedName name="XRefActiveRow" hidden="1">#REF!</definedName>
    <definedName name="XRefColumnsCount" hidden="1">17</definedName>
    <definedName name="XRefCopy1" hidden="1">#REF!</definedName>
    <definedName name="XRefCopy10" hidden="1">#REF!</definedName>
    <definedName name="XRefCopy100" hidden="1">#REF!</definedName>
    <definedName name="XRefCopy100Row" hidden="1">#REF!</definedName>
    <definedName name="XRefCopy101" hidden="1">#REF!</definedName>
    <definedName name="XRefCopy101Row" hidden="1">#REF!</definedName>
    <definedName name="XRefCopy102" hidden="1">#REF!</definedName>
    <definedName name="XRefCopy102Row" hidden="1">#REF!</definedName>
    <definedName name="XRefCopy103" hidden="1">#REF!</definedName>
    <definedName name="XRefCopy103Row" hidden="1">#REF!</definedName>
    <definedName name="XRefCopy104" hidden="1">#REF!</definedName>
    <definedName name="XRefCopy104Row" hidden="1">#REF!</definedName>
    <definedName name="XRefCopy105" hidden="1">#REF!</definedName>
    <definedName name="XRefCopy105Row" hidden="1">#REF!</definedName>
    <definedName name="XRefCopy106" hidden="1">#REF!</definedName>
    <definedName name="XRefCopy106Row" hidden="1">#REF!</definedName>
    <definedName name="XRefCopy107" hidden="1">#REF!</definedName>
    <definedName name="XRefCopy107Row" hidden="1">#REF!</definedName>
    <definedName name="XRefCopy108" hidden="1">#REF!</definedName>
    <definedName name="XRefCopy108Row" hidden="1">#REF!</definedName>
    <definedName name="XRefCopy109" hidden="1">#REF!</definedName>
    <definedName name="XRefCopy109Row" hidden="1">#REF!</definedName>
    <definedName name="XRefCopy10Row" hidden="1">#REF!</definedName>
    <definedName name="XRefCopy11" hidden="1">#REF!</definedName>
    <definedName name="XRefCopy110" hidden="1">#REF!</definedName>
    <definedName name="XRefCopy110Row" hidden="1">#REF!</definedName>
    <definedName name="XRefCopy111" hidden="1">#REF!</definedName>
    <definedName name="XRefCopy111Row" hidden="1">#REF!</definedName>
    <definedName name="XRefCopy112" hidden="1">#REF!</definedName>
    <definedName name="XRefCopy112Row" hidden="1">#REF!</definedName>
    <definedName name="XRefCopy113" hidden="1">#REF!</definedName>
    <definedName name="XRefCopy113Row" hidden="1">#REF!</definedName>
    <definedName name="XRefCopy114" hidden="1">#REF!</definedName>
    <definedName name="XRefCopy114Row" hidden="1">#REF!</definedName>
    <definedName name="XRefCopy115" hidden="1">#REF!</definedName>
    <definedName name="XRefCopy115Row" hidden="1">#REF!</definedName>
    <definedName name="XRefCopy116" hidden="1">#REF!</definedName>
    <definedName name="XRefCopy116Row" hidden="1">#REF!</definedName>
    <definedName name="XRefCopy117" hidden="1">#REF!</definedName>
    <definedName name="XRefCopy117Row" hidden="1">#REF!</definedName>
    <definedName name="XRefCopy118" hidden="1">#REF!</definedName>
    <definedName name="XRefCopy118Row" hidden="1">#REF!</definedName>
    <definedName name="XRefCopy119" hidden="1">#REF!</definedName>
    <definedName name="XRefCopy119Row" hidden="1">#REF!</definedName>
    <definedName name="XRefCopy11Row" hidden="1">#REF!</definedName>
    <definedName name="XRefCopy12" hidden="1">#REF!</definedName>
    <definedName name="XRefCopy120" hidden="1">#REF!</definedName>
    <definedName name="XRefCopy120Row" hidden="1">#REF!</definedName>
    <definedName name="XRefCopy121" hidden="1">#REF!</definedName>
    <definedName name="XRefCopy121Row" hidden="1">#REF!</definedName>
    <definedName name="XRefCopy122" hidden="1">#REF!</definedName>
    <definedName name="XRefCopy122Row" hidden="1">#REF!</definedName>
    <definedName name="XRefCopy123" hidden="1">#REF!</definedName>
    <definedName name="XRefCopy123Row" hidden="1">#REF!</definedName>
    <definedName name="XRefCopy124" hidden="1">#REF!</definedName>
    <definedName name="XRefCopy124Row" hidden="1">#REF!</definedName>
    <definedName name="XRefCopy125" hidden="1">#REF!</definedName>
    <definedName name="XRefCopy125Row" hidden="1">#REF!</definedName>
    <definedName name="XRefCopy126" hidden="1">#REF!</definedName>
    <definedName name="XRefCopy126Row" hidden="1">#REF!</definedName>
    <definedName name="XRefCopy127" hidden="1">#REF!</definedName>
    <definedName name="XRefCopy127Row" hidden="1">#REF!</definedName>
    <definedName name="XRefCopy128" hidden="1">#REF!</definedName>
    <definedName name="XRefCopy128Row" hidden="1">#REF!</definedName>
    <definedName name="XRefCopy129" hidden="1">#REF!</definedName>
    <definedName name="XRefCopy129Row" hidden="1">#REF!</definedName>
    <definedName name="XRefCopy12Row" hidden="1">#REF!</definedName>
    <definedName name="XRefCopy13" hidden="1">#REF!</definedName>
    <definedName name="XRefCopy130" hidden="1">#REF!</definedName>
    <definedName name="XRefCopy130Row" hidden="1">#REF!</definedName>
    <definedName name="XRefCopy131" hidden="1">#REF!</definedName>
    <definedName name="XRefCopy131Row" hidden="1">#REF!</definedName>
    <definedName name="XRefCopy132" hidden="1">#REF!</definedName>
    <definedName name="XRefCopy132Row" hidden="1">#REF!</definedName>
    <definedName name="XRefCopy133" hidden="1">#REF!</definedName>
    <definedName name="XRefCopy133Row" hidden="1">#REF!</definedName>
    <definedName name="XRefCopy134" hidden="1">#REF!</definedName>
    <definedName name="XRefCopy134Row" hidden="1">#REF!</definedName>
    <definedName name="XRefCopy135" hidden="1">#REF!</definedName>
    <definedName name="XRefCopy135Row" hidden="1">#REF!</definedName>
    <definedName name="XRefCopy136" hidden="1">#REF!</definedName>
    <definedName name="XRefCopy136Row" hidden="1">#REF!</definedName>
    <definedName name="XRefCopy137" hidden="1">#REF!</definedName>
    <definedName name="XRefCopy137Row" hidden="1">#REF!</definedName>
    <definedName name="XRefCopy138" hidden="1">#REF!</definedName>
    <definedName name="XRefCopy138Row" hidden="1">#REF!</definedName>
    <definedName name="XRefCopy139" hidden="1">#REF!</definedName>
    <definedName name="XRefCopy139Row" hidden="1">#REF!</definedName>
    <definedName name="XRefCopy13Row" hidden="1">#REF!</definedName>
    <definedName name="XRefCopy14" hidden="1">#REF!</definedName>
    <definedName name="XRefCopy140" hidden="1">#REF!</definedName>
    <definedName name="XRefCopy140Row" hidden="1">#REF!</definedName>
    <definedName name="XRefCopy141" hidden="1">#REF!</definedName>
    <definedName name="XRefCopy141Row" hidden="1">#REF!</definedName>
    <definedName name="XRefCopy142" hidden="1">#REF!</definedName>
    <definedName name="XRefCopy142Row" hidden="1">#REF!</definedName>
    <definedName name="XRefCopy143" hidden="1">#REF!</definedName>
    <definedName name="XRefCopy143Row" hidden="1">#REF!</definedName>
    <definedName name="XRefCopy144" hidden="1">#REF!</definedName>
    <definedName name="XRefCopy144Row" hidden="1">#REF!</definedName>
    <definedName name="XRefCopy145" hidden="1">#REF!</definedName>
    <definedName name="XRefCopy145Row" hidden="1">#REF!</definedName>
    <definedName name="XRefCopy146" hidden="1">#REF!</definedName>
    <definedName name="XRefCopy146Row" hidden="1">#REF!</definedName>
    <definedName name="XRefCopy147" hidden="1">#REF!</definedName>
    <definedName name="XRefCopy147Row" hidden="1">#REF!</definedName>
    <definedName name="XRefCopy148" hidden="1">#REF!</definedName>
    <definedName name="XRefCopy148Row" hidden="1">#REF!</definedName>
    <definedName name="XRefCopy149" hidden="1">#REF!</definedName>
    <definedName name="XRefCopy149Row" hidden="1">#REF!</definedName>
    <definedName name="XRefCopy14Row" hidden="1">#REF!</definedName>
    <definedName name="XRefCopy15" hidden="1">#REF!</definedName>
    <definedName name="XRefCopy150" hidden="1">#REF!</definedName>
    <definedName name="XRefCopy150Row" hidden="1">#REF!</definedName>
    <definedName name="XRefCopy151" hidden="1">#REF!</definedName>
    <definedName name="XRefCopy151Row" hidden="1">#REF!</definedName>
    <definedName name="XRefCopy152" hidden="1">#REF!</definedName>
    <definedName name="XRefCopy152Row" hidden="1">#REF!</definedName>
    <definedName name="XRefCopy153" hidden="1">#REF!</definedName>
    <definedName name="XRefCopy153Row" hidden="1">#REF!</definedName>
    <definedName name="XRefCopy154" hidden="1">#REF!</definedName>
    <definedName name="XRefCopy154Row" hidden="1">#REF!</definedName>
    <definedName name="XRefCopy155" hidden="1">#REF!</definedName>
    <definedName name="XRefCopy155Row" hidden="1">#REF!</definedName>
    <definedName name="XRefCopy156" hidden="1">#REF!</definedName>
    <definedName name="XRefCopy156Row" hidden="1">#REF!</definedName>
    <definedName name="XRefCopy157" hidden="1">#REF!</definedName>
    <definedName name="XRefCopy157Row" hidden="1">#REF!</definedName>
    <definedName name="XRefCopy158" hidden="1">#REF!</definedName>
    <definedName name="XRefCopy158Row" hidden="1">#REF!</definedName>
    <definedName name="XRefCopy159" hidden="1">#REF!</definedName>
    <definedName name="XRefCopy159Row" hidden="1">#REF!</definedName>
    <definedName name="XRefCopy15Row" hidden="1">#REF!</definedName>
    <definedName name="XRefCopy16" hidden="1">#REF!</definedName>
    <definedName name="XRefCopy160" hidden="1">#REF!</definedName>
    <definedName name="XRefCopy160Row" hidden="1">#REF!</definedName>
    <definedName name="XRefCopy161" hidden="1">#REF!</definedName>
    <definedName name="XRefCopy161Row" hidden="1">#REF!</definedName>
    <definedName name="XRefCopy162" hidden="1">#REF!</definedName>
    <definedName name="XRefCopy162Row" hidden="1">#REF!</definedName>
    <definedName name="XRefCopy163" hidden="1">#REF!</definedName>
    <definedName name="XRefCopy163Row" hidden="1">#REF!</definedName>
    <definedName name="XRefCopy164" hidden="1">#REF!</definedName>
    <definedName name="XRefCopy164Row" hidden="1">#REF!</definedName>
    <definedName name="XRefCopy165" hidden="1">#REF!</definedName>
    <definedName name="XRefCopy165Row" hidden="1">#REF!</definedName>
    <definedName name="XRefCopy166" hidden="1">#REF!</definedName>
    <definedName name="XRefCopy166Row" hidden="1">#REF!</definedName>
    <definedName name="XRefCopy167" hidden="1">#REF!</definedName>
    <definedName name="XRefCopy167Row" hidden="1">#REF!</definedName>
    <definedName name="XRefCopy168" hidden="1">#REF!</definedName>
    <definedName name="XRefCopy168Row" hidden="1">#REF!</definedName>
    <definedName name="XRefCopy169" hidden="1">#REF!</definedName>
    <definedName name="XRefCopy169Row" hidden="1">#REF!</definedName>
    <definedName name="XRefCopy16Row" hidden="1">#REF!</definedName>
    <definedName name="XRefCopy17" hidden="1">#REF!</definedName>
    <definedName name="XRefCopy170" hidden="1">#REF!</definedName>
    <definedName name="XRefCopy170Row" hidden="1">#REF!</definedName>
    <definedName name="XRefCopy171" hidden="1">#REF!</definedName>
    <definedName name="XRefCopy171Row" hidden="1">#REF!</definedName>
    <definedName name="XRefCopy172" hidden="1">#REF!</definedName>
    <definedName name="XRefCopy172Row" hidden="1">#REF!</definedName>
    <definedName name="XRefCopy173" hidden="1">#REF!</definedName>
    <definedName name="XRefCopy173Row" hidden="1">#REF!</definedName>
    <definedName name="XRefCopy174" hidden="1">#REF!</definedName>
    <definedName name="XRefCopy174Row" hidden="1">#REF!</definedName>
    <definedName name="XRefCopy175" hidden="1">#REF!</definedName>
    <definedName name="XRefCopy175Row" hidden="1">#REF!</definedName>
    <definedName name="XRefCopy176" hidden="1">#REF!</definedName>
    <definedName name="XRefCopy176Row" hidden="1">#REF!</definedName>
    <definedName name="XRefCopy177" hidden="1">#REF!</definedName>
    <definedName name="XRefCopy177Row" hidden="1">#REF!</definedName>
    <definedName name="XRefCopy178" hidden="1">#REF!</definedName>
    <definedName name="XRefCopy178Row" hidden="1">#REF!</definedName>
    <definedName name="XRefCopy179" hidden="1">#REF!</definedName>
    <definedName name="XRefCopy179Row" hidden="1">#REF!</definedName>
    <definedName name="XRefCopy17Row" hidden="1">#REF!</definedName>
    <definedName name="XRefCopy18" hidden="1">#REF!</definedName>
    <definedName name="XRefCopy180" hidden="1">#REF!</definedName>
    <definedName name="XRefCopy180Row" hidden="1">#REF!</definedName>
    <definedName name="XRefCopy181" hidden="1">#REF!</definedName>
    <definedName name="XRefCopy181Row" hidden="1">#REF!</definedName>
    <definedName name="XRefCopy182" hidden="1">#REF!</definedName>
    <definedName name="XRefCopy182Row" hidden="1">#REF!</definedName>
    <definedName name="XRefCopy183" hidden="1">#REF!</definedName>
    <definedName name="XRefCopy183Row" hidden="1">#REF!</definedName>
    <definedName name="XRefCopy184" hidden="1">#REF!</definedName>
    <definedName name="XRefCopy184Row" hidden="1">#REF!</definedName>
    <definedName name="XRefCopy185" hidden="1">#REF!</definedName>
    <definedName name="XRefCopy185Row" hidden="1">#REF!</definedName>
    <definedName name="XRefCopy186" hidden="1">#REF!</definedName>
    <definedName name="XRefCopy186Row" hidden="1">#REF!</definedName>
    <definedName name="XRefCopy187" hidden="1">#REF!</definedName>
    <definedName name="XRefCopy187Row" hidden="1">#REF!</definedName>
    <definedName name="XRefCopy188" hidden="1">#REF!</definedName>
    <definedName name="XRefCopy188Row" hidden="1">#REF!</definedName>
    <definedName name="XRefCopy189" hidden="1">#REF!</definedName>
    <definedName name="XRefCopy189Row" hidden="1">#REF!</definedName>
    <definedName name="XRefCopy18Row" hidden="1">#REF!</definedName>
    <definedName name="XRefCopy19" hidden="1">#REF!</definedName>
    <definedName name="XRefCopy190" hidden="1">#REF!</definedName>
    <definedName name="XRefCopy190Row" hidden="1">#REF!</definedName>
    <definedName name="XRefCopy191" hidden="1">#REF!</definedName>
    <definedName name="XRefCopy191Row" hidden="1">#REF!</definedName>
    <definedName name="XRefCopy192" hidden="1">#REF!</definedName>
    <definedName name="XRefCopy192Row" hidden="1">#REF!</definedName>
    <definedName name="XRefCopy193" hidden="1">#REF!</definedName>
    <definedName name="XRefCopy194" hidden="1">#REF!</definedName>
    <definedName name="XRefCopy194Row" hidden="1">#REF!</definedName>
    <definedName name="XRefCopy195" hidden="1">#REF!</definedName>
    <definedName name="XRefCopy195Row" hidden="1">#REF!</definedName>
    <definedName name="XRefCopy196" hidden="1">#REF!</definedName>
    <definedName name="XRefCopy196Row" hidden="1">#REF!</definedName>
    <definedName name="XRefCopy197" hidden="1">#REF!</definedName>
    <definedName name="XRefCopy197Row" hidden="1">#REF!</definedName>
    <definedName name="XRefCopy198" hidden="1">#REF!</definedName>
    <definedName name="XRefCopy198Row" hidden="1">#REF!</definedName>
    <definedName name="XRefCopy199" hidden="1">#REF!</definedName>
    <definedName name="XRefCopy199Row" hidden="1">#REF!</definedName>
    <definedName name="XRefCopy19Row" hidden="1">#REF!</definedName>
    <definedName name="XRefCopy1Row" hidden="1">#REF!</definedName>
    <definedName name="XRefCopy2" hidden="1">#REF!</definedName>
    <definedName name="XRefCopy20" hidden="1">#REF!</definedName>
    <definedName name="XRefCopy200" hidden="1">#REF!</definedName>
    <definedName name="XRefCopy200Row" hidden="1">#REF!</definedName>
    <definedName name="XRefCopy201" hidden="1">#REF!</definedName>
    <definedName name="XRefCopy201Row" hidden="1">#REF!</definedName>
    <definedName name="XRefCopy202" hidden="1">#REF!</definedName>
    <definedName name="XRefCopy202Row" hidden="1">#REF!</definedName>
    <definedName name="XRefCopy203" hidden="1">#REF!</definedName>
    <definedName name="XRefCopy203Row" hidden="1">#REF!</definedName>
    <definedName name="XRefCopy204" hidden="1">#REF!</definedName>
    <definedName name="XRefCopy204Row" hidden="1">#REF!</definedName>
    <definedName name="XRefCopy205" hidden="1">#REF!</definedName>
    <definedName name="XRefCopy206" hidden="1">#REF!</definedName>
    <definedName name="XRefCopy206Row" hidden="1">#REF!</definedName>
    <definedName name="XRefCopy207" hidden="1">#REF!</definedName>
    <definedName name="XRefCopy207Row" hidden="1">#REF!</definedName>
    <definedName name="XRefCopy208" hidden="1">#REF!</definedName>
    <definedName name="XRefCopy208Row" hidden="1">#REF!</definedName>
    <definedName name="XRefCopy209" hidden="1">#REF!</definedName>
    <definedName name="XRefCopy209Row" hidden="1">#REF!</definedName>
    <definedName name="XRefCopy20Row" hidden="1">#REF!</definedName>
    <definedName name="XRefCopy21" hidden="1">#REF!</definedName>
    <definedName name="XRefCopy210" hidden="1">#REF!</definedName>
    <definedName name="XRefCopy211" hidden="1">#REF!</definedName>
    <definedName name="XRefCopy212" hidden="1">#REF!</definedName>
    <definedName name="XRefCopy213" hidden="1">#REF!</definedName>
    <definedName name="XRefCopy213Row" hidden="1">#REF!</definedName>
    <definedName name="XRefCopy214" hidden="1">#REF!</definedName>
    <definedName name="XRefCopy214Row" hidden="1">#REF!</definedName>
    <definedName name="XRefCopy215" hidden="1">#REF!</definedName>
    <definedName name="XRefCopy215Row" hidden="1">#REF!</definedName>
    <definedName name="XRefCopy216" hidden="1">#REF!</definedName>
    <definedName name="XRefCopy216Row" hidden="1">#REF!</definedName>
    <definedName name="XRefCopy217" hidden="1">#REF!</definedName>
    <definedName name="XRefCopy217Row" hidden="1">#REF!</definedName>
    <definedName name="XRefCopy218" hidden="1">#REF!</definedName>
    <definedName name="XRefCopy218Row" hidden="1">#REF!</definedName>
    <definedName name="XRefCopy219" hidden="1">#REF!</definedName>
    <definedName name="XRefCopy21Row" hidden="1">#REF!</definedName>
    <definedName name="XRefCopy22" hidden="1">#REF!</definedName>
    <definedName name="XRefCopy220" hidden="1">#REF!</definedName>
    <definedName name="XRefCopy220Row" hidden="1">#REF!</definedName>
    <definedName name="XRefCopy221" hidden="1">#REF!</definedName>
    <definedName name="XRefCopy222" hidden="1">#REF!</definedName>
    <definedName name="XRefCopy222Row" hidden="1">#REF!</definedName>
    <definedName name="XRefCopy223" hidden="1">#REF!</definedName>
    <definedName name="XRefCopy223Row" hidden="1">#REF!</definedName>
    <definedName name="XRefCopy224" hidden="1">#REF!</definedName>
    <definedName name="XRefCopy225" hidden="1">#REF!</definedName>
    <definedName name="XRefCopy225Row" hidden="1">#REF!</definedName>
    <definedName name="XRefCopy226" hidden="1">#REF!</definedName>
    <definedName name="XRefCopy226Row" hidden="1">#REF!</definedName>
    <definedName name="XRefCopy227" hidden="1">#REF!</definedName>
    <definedName name="XRefCopy227Row" hidden="1">#REF!</definedName>
    <definedName name="XRefCopy228" hidden="1">#REF!</definedName>
    <definedName name="XRefCopy228Row" hidden="1">#REF!</definedName>
    <definedName name="XRefCopy229" hidden="1">#REF!</definedName>
    <definedName name="XRefCopy22Row" hidden="1">#REF!</definedName>
    <definedName name="XRefCopy23" hidden="1">#REF!</definedName>
    <definedName name="XRefCopy230" hidden="1">#REF!</definedName>
    <definedName name="XRefCopy230Row" hidden="1">#REF!</definedName>
    <definedName name="XRefCopy231" hidden="1">#REF!</definedName>
    <definedName name="XRefCopy231Row" hidden="1">#REF!</definedName>
    <definedName name="XRefCopy232" hidden="1">#REF!</definedName>
    <definedName name="XRefCopy232Row" hidden="1">#REF!</definedName>
    <definedName name="XRefCopy233" hidden="1">#REF!</definedName>
    <definedName name="XRefCopy233Row" hidden="1">#REF!</definedName>
    <definedName name="XRefCopy234" hidden="1">#REF!</definedName>
    <definedName name="XRefCopy236" hidden="1">#REF!</definedName>
    <definedName name="XRefCopy236Row" hidden="1">#REF!</definedName>
    <definedName name="XRefCopy237" hidden="1">#REF!</definedName>
    <definedName name="XRefCopy237Row" hidden="1">#REF!</definedName>
    <definedName name="XRefCopy238" hidden="1">#REF!</definedName>
    <definedName name="XRefCopy238Row" hidden="1">#REF!</definedName>
    <definedName name="XRefCopy239" hidden="1">#REF!</definedName>
    <definedName name="XRefCopy239Row" hidden="1">#REF!</definedName>
    <definedName name="XRefCopy23Row" hidden="1">#REF!</definedName>
    <definedName name="XRefCopy24" hidden="1">#REF!</definedName>
    <definedName name="XRefCopy240" hidden="1">#REF!</definedName>
    <definedName name="XRefCopy240Row" hidden="1">#REF!</definedName>
    <definedName name="XRefCopy241" hidden="1">#REF!</definedName>
    <definedName name="XRefCopy241Row" hidden="1">#REF!</definedName>
    <definedName name="XRefCopy242" hidden="1">#REF!</definedName>
    <definedName name="XRefCopy242Row" hidden="1">#REF!</definedName>
    <definedName name="XRefCopy243" hidden="1">#REF!</definedName>
    <definedName name="XRefCopy243Row" hidden="1">#REF!</definedName>
    <definedName name="XRefCopy244" hidden="1">#REF!</definedName>
    <definedName name="XRefCopy244Row" hidden="1">#REF!</definedName>
    <definedName name="XRefCopy245" hidden="1">#REF!</definedName>
    <definedName name="XRefCopy245Row" hidden="1">#REF!</definedName>
    <definedName name="XRefCopy246" hidden="1">#REF!</definedName>
    <definedName name="XRefCopy246Row" hidden="1">#REF!</definedName>
    <definedName name="XRefCopy247" hidden="1">#REF!</definedName>
    <definedName name="XRefCopy248" hidden="1">#REF!</definedName>
    <definedName name="XRefCopy248Row" hidden="1">#REF!</definedName>
    <definedName name="XRefCopy249" hidden="1">#REF!</definedName>
    <definedName name="XRefCopy249Row" hidden="1">#REF!</definedName>
    <definedName name="XRefCopy24Row" hidden="1">#REF!</definedName>
    <definedName name="XRefCopy25" hidden="1">#REF!</definedName>
    <definedName name="XRefCopy250" hidden="1">#REF!</definedName>
    <definedName name="XRefCopy250Row" hidden="1">#REF!</definedName>
    <definedName name="XRefCopy251" hidden="1">#REF!</definedName>
    <definedName name="XRefCopy251Row" hidden="1">#REF!</definedName>
    <definedName name="XRefCopy252" hidden="1">#REF!</definedName>
    <definedName name="XRefCopy252Row" hidden="1">#REF!</definedName>
    <definedName name="XRefCopy253" hidden="1">#REF!</definedName>
    <definedName name="XRefCopy253Row" hidden="1">#REF!</definedName>
    <definedName name="XRefCopy254" hidden="1">#REF!</definedName>
    <definedName name="XRefCopy254Row" hidden="1">#REF!</definedName>
    <definedName name="XRefCopy255" hidden="1">#REF!</definedName>
    <definedName name="XRefCopy255Row" hidden="1">#REF!</definedName>
    <definedName name="XRefCopy256" hidden="1">#REF!</definedName>
    <definedName name="XRefCopy256Row" hidden="1">#REF!</definedName>
    <definedName name="XRefCopy257" hidden="1">#REF!</definedName>
    <definedName name="XRefCopy257Row" hidden="1">#REF!</definedName>
    <definedName name="XRefCopy258" hidden="1">#REF!</definedName>
    <definedName name="XRefCopy259" hidden="1">#REF!</definedName>
    <definedName name="XRefCopy259Row" hidden="1">#REF!</definedName>
    <definedName name="XRefCopy25Row" hidden="1">#REF!</definedName>
    <definedName name="XRefCopy26" hidden="1">#REF!</definedName>
    <definedName name="XRefCopy260" hidden="1">#REF!</definedName>
    <definedName name="XRefCopy261" hidden="1">#REF!</definedName>
    <definedName name="XRefCopy261Row" hidden="1">#REF!</definedName>
    <definedName name="XRefCopy262" hidden="1">#REF!</definedName>
    <definedName name="XRefCopy262Row" hidden="1">#REF!</definedName>
    <definedName name="XRefCopy263" hidden="1">#REF!</definedName>
    <definedName name="XRefCopy263Row" hidden="1">#REF!</definedName>
    <definedName name="XRefCopy264" hidden="1">#REF!</definedName>
    <definedName name="XRefCopy264Row" hidden="1">#REF!</definedName>
    <definedName name="XRefCopy265" hidden="1">#REF!</definedName>
    <definedName name="XRefCopy265Row" hidden="1">#REF!</definedName>
    <definedName name="XRefCopy266" hidden="1">#REF!</definedName>
    <definedName name="XRefCopy267" hidden="1">#REF!</definedName>
    <definedName name="XRefCopy267Row" hidden="1">#REF!</definedName>
    <definedName name="XRefCopy268" hidden="1">#REF!</definedName>
    <definedName name="XRefCopy268Row" hidden="1">#REF!</definedName>
    <definedName name="XRefCopy269" hidden="1">#REF!</definedName>
    <definedName name="XRefCopy26Row" hidden="1">#REF!</definedName>
    <definedName name="XRefCopy27" hidden="1">#REF!</definedName>
    <definedName name="XRefCopy270" hidden="1">#REF!</definedName>
    <definedName name="XRefCopy270Row" hidden="1">#REF!</definedName>
    <definedName name="XRefCopy271" hidden="1">#REF!</definedName>
    <definedName name="XRefCopy272" hidden="1">#REF!</definedName>
    <definedName name="XRefCopy273" hidden="1">#REF!</definedName>
    <definedName name="XRefCopy273Row" hidden="1">#REF!</definedName>
    <definedName name="XRefCopy274" hidden="1">#REF!</definedName>
    <definedName name="XRefCopy274Row" hidden="1">#REF!</definedName>
    <definedName name="XRefCopy275" hidden="1">#REF!</definedName>
    <definedName name="XRefCopy275Row" hidden="1">#REF!</definedName>
    <definedName name="XRefCopy276" hidden="1">#REF!</definedName>
    <definedName name="XRefCopy277" hidden="1">#REF!</definedName>
    <definedName name="XRefCopy278" hidden="1">#REF!</definedName>
    <definedName name="XRefCopy278Row" hidden="1">#REF!</definedName>
    <definedName name="XRefCopy279" hidden="1">#REF!</definedName>
    <definedName name="XRefCopy27Row" hidden="1">#REF!</definedName>
    <definedName name="XRefCopy28" hidden="1">#REF!</definedName>
    <definedName name="XRefCopy280" hidden="1">#REF!</definedName>
    <definedName name="XRefCopy281" hidden="1">#REF!</definedName>
    <definedName name="XRefCopy282" hidden="1">#REF!</definedName>
    <definedName name="XRefCopy283" hidden="1">#REF!</definedName>
    <definedName name="XRefCopy284" hidden="1">#REF!</definedName>
    <definedName name="XRefCopy284Row" hidden="1">#REF!</definedName>
    <definedName name="XRefCopy285" hidden="1">#REF!</definedName>
    <definedName name="XRefCopy286" hidden="1">#REF!</definedName>
    <definedName name="XRefCopy287" hidden="1">#REF!</definedName>
    <definedName name="XRefCopy288" hidden="1">#REF!</definedName>
    <definedName name="XRefCopy289" hidden="1">#REF!</definedName>
    <definedName name="XRefCopy28Row" hidden="1">#REF!</definedName>
    <definedName name="XRefCopy29" hidden="1">#REF!</definedName>
    <definedName name="XRefCopy290" hidden="1">#REF!</definedName>
    <definedName name="XRefCopy291" hidden="1">#REF!</definedName>
    <definedName name="XRefCopy292" hidden="1">#REF!</definedName>
    <definedName name="XRefCopy293" hidden="1">#REF!</definedName>
    <definedName name="XRefCopy294" hidden="1">#REF!</definedName>
    <definedName name="XRefCopy295" hidden="1">#REF!</definedName>
    <definedName name="XRefCopy296" hidden="1">#REF!</definedName>
    <definedName name="XRefCopy296Row" hidden="1">#REF!</definedName>
    <definedName name="XRefCopy29Row" hidden="1">#REF!</definedName>
    <definedName name="XRefCopy2Row" hidden="1">#REF!</definedName>
    <definedName name="XRefCopy3"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#REF!</definedName>
    <definedName name="XRefCopy40" hidden="1">#REF!</definedName>
    <definedName name="XRefCopy40Row" hidden="1">#REF!</definedName>
    <definedName name="XRefCopy41" hidden="1">#REF!</definedName>
    <definedName name="XRefCopy41Row" hidden="1">#REF!</definedName>
    <definedName name="XRefCopy42" hidden="1">#REF!</definedName>
    <definedName name="XRefCopy42Row" hidden="1">#REF!</definedName>
    <definedName name="XRefCopy43" hidden="1">#REF!</definedName>
    <definedName name="XRefCopy43Row" hidden="1">#REF!</definedName>
    <definedName name="XRefCopy44" hidden="1">#REF!</definedName>
    <definedName name="XRefCopy44Row" hidden="1">#REF!</definedName>
    <definedName name="XRefCopy45" hidden="1">#REF!</definedName>
    <definedName name="XRefCopy45Row" hidden="1">#REF!</definedName>
    <definedName name="XRefCopy46" hidden="1">#REF!</definedName>
    <definedName name="XRefCopy46Row" hidden="1">#REF!</definedName>
    <definedName name="XRefCopy47" hidden="1">#REF!</definedName>
    <definedName name="XRefCopy47Row" hidden="1">#REF!</definedName>
    <definedName name="XRefCopy48" hidden="1">#REF!</definedName>
    <definedName name="XRefCopy48Row" hidden="1">#REF!</definedName>
    <definedName name="XRefCopy49" hidden="1">#REF!</definedName>
    <definedName name="XRefCopy49Row" hidden="1">#REF!</definedName>
    <definedName name="XRefCopy4Row" hidden="1">#REF!</definedName>
    <definedName name="XRefCopy5" hidden="1">#REF!</definedName>
    <definedName name="XRefCopy50" hidden="1">#REF!</definedName>
    <definedName name="XRefCopy50Row" hidden="1">#REF!</definedName>
    <definedName name="XRefCopy51" hidden="1">#REF!</definedName>
    <definedName name="XRefCopy51Row" hidden="1">#REF!</definedName>
    <definedName name="XRefCopy52" hidden="1">#REF!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#REF!</definedName>
    <definedName name="XRefCopy64Row" hidden="1">#REF!</definedName>
    <definedName name="XRefCopy65" hidden="1">#REF!</definedName>
    <definedName name="XRefCopy65Row" hidden="1">#REF!</definedName>
    <definedName name="XRefCopy66" hidden="1">#REF!</definedName>
    <definedName name="XRefCopy66Row" hidden="1">#REF!</definedName>
    <definedName name="XRefCopy67" hidden="1">#REF!</definedName>
    <definedName name="XRefCopy67Row" hidden="1">#REF!</definedName>
    <definedName name="XRefCopy68" hidden="1">#REF!</definedName>
    <definedName name="XRefCopy68Row" hidden="1">#REF!</definedName>
    <definedName name="XRefCopy69" hidden="1">#REF!</definedName>
    <definedName name="XRefCopy69Row" hidden="1">#REF!</definedName>
    <definedName name="XRefCopy6Row" hidden="1">#REF!</definedName>
    <definedName name="XRefCopy7" hidden="1">#REF!</definedName>
    <definedName name="XRefCopy70" hidden="1">#REF!</definedName>
    <definedName name="XRefCopy70Row" hidden="1">#REF!</definedName>
    <definedName name="XRefCopy71" hidden="1">#REF!</definedName>
    <definedName name="XRefCopy71Row" hidden="1">#REF!</definedName>
    <definedName name="XRefCopy72" hidden="1">#REF!</definedName>
    <definedName name="XRefCopy72Row" hidden="1">#REF!</definedName>
    <definedName name="XRefCopy73" hidden="1">#REF!</definedName>
    <definedName name="XRefCopy73Row" hidden="1">#REF!</definedName>
    <definedName name="XRefCopy74"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9" hidden="1">#REF!</definedName>
    <definedName name="XRefCopy79Row" hidden="1">#REF!</definedName>
    <definedName name="XRefCopy7Row" hidden="1">#REF!</definedName>
    <definedName name="XRefCopy8" hidden="1">#REF!</definedName>
    <definedName name="XRefCopy80" hidden="1">#REF!</definedName>
    <definedName name="XRefCopy80Row" hidden="1">#REF!</definedName>
    <definedName name="XRefCopy81" hidden="1">#REF!</definedName>
    <definedName name="XRefCopy81Row" hidden="1">#REF!</definedName>
    <definedName name="XRefCopy82" hidden="1">#REF!</definedName>
    <definedName name="XRefCopy82Row" hidden="1">#REF!</definedName>
    <definedName name="XRefCopy83" hidden="1">#REF!</definedName>
    <definedName name="XRefCopy83Row" hidden="1">#REF!</definedName>
    <definedName name="XRefCopy84" hidden="1">#REF!</definedName>
    <definedName name="XRefCopy84Row" hidden="1">#REF!</definedName>
    <definedName name="XRefCopy85" hidden="1">#REF!</definedName>
    <definedName name="XRefCopy85Row" hidden="1">#REF!</definedName>
    <definedName name="XRefCopy86" hidden="1">#REF!</definedName>
    <definedName name="XRefCopy86Row" hidden="1">#REF!</definedName>
    <definedName name="XRefCopy87" hidden="1">#REF!</definedName>
    <definedName name="XRefCopy87Row" hidden="1">#REF!</definedName>
    <definedName name="XRefCopy88" hidden="1">#REF!</definedName>
    <definedName name="XRefCopy88Row" hidden="1">#REF!</definedName>
    <definedName name="XRefCopy89" hidden="1">#REF!</definedName>
    <definedName name="XRefCopy89Row" hidden="1">#REF!</definedName>
    <definedName name="XRefCopy8Row" hidden="1">#REF!</definedName>
    <definedName name="XRefCopy9" hidden="1">#REF!</definedName>
    <definedName name="XRefCopy90" hidden="1">#REF!</definedName>
    <definedName name="XRefCopy90Row" hidden="1">#REF!</definedName>
    <definedName name="XRefCopy91" hidden="1">#REF!</definedName>
    <definedName name="XRefCopy91Row" hidden="1">#REF!</definedName>
    <definedName name="XRefCopy92" hidden="1">#REF!</definedName>
    <definedName name="XRefCopy92Row" hidden="1">#REF!</definedName>
    <definedName name="XRefCopy93" hidden="1">#REF!</definedName>
    <definedName name="XRefCopy93Row" hidden="1">#REF!</definedName>
    <definedName name="XRefCopy94" hidden="1">#REF!</definedName>
    <definedName name="XRefCopy94Row" hidden="1">#REF!</definedName>
    <definedName name="XRefCopy95" hidden="1">#REF!</definedName>
    <definedName name="XRefCopy95Row" hidden="1">#REF!</definedName>
    <definedName name="XRefCopy96" hidden="1">#REF!</definedName>
    <definedName name="XRefCopy96Row" hidden="1">#REF!</definedName>
    <definedName name="XRefCopy97" hidden="1">#REF!</definedName>
    <definedName name="XRefCopy97Row" hidden="1">#REF!</definedName>
    <definedName name="XRefCopy98" hidden="1">#REF!</definedName>
    <definedName name="XRefCopy98Row" hidden="1">#REF!</definedName>
    <definedName name="XRefCopy99" hidden="1">#REF!</definedName>
    <definedName name="XRefCopy99Row" hidden="1">#REF!</definedName>
    <definedName name="XRefCopy9Row" hidden="1">#REF!</definedName>
    <definedName name="XRefCopyRangeCount" hidden="1">26</definedName>
    <definedName name="XRefPaste1" hidden="1">#REF!</definedName>
    <definedName name="XRefPaste10" hidden="1">#REF!</definedName>
    <definedName name="XRefPaste100" hidden="1">#REF!</definedName>
    <definedName name="XRefPaste100Row" hidden="1">#REF!</definedName>
    <definedName name="XRefPaste101" hidden="1">#REF!</definedName>
    <definedName name="XRefPaste101Row" hidden="1">#REF!</definedName>
    <definedName name="XRefPaste102" hidden="1">#REF!</definedName>
    <definedName name="XRefPaste102Row" hidden="1">#REF!</definedName>
    <definedName name="XRefPaste103" hidden="1">#REF!</definedName>
    <definedName name="XRefPaste103Row" hidden="1">#REF!</definedName>
    <definedName name="XRefPaste104" hidden="1">#REF!</definedName>
    <definedName name="XRefPaste104Row" hidden="1">#REF!</definedName>
    <definedName name="XRefPaste105" hidden="1">#REF!</definedName>
    <definedName name="XRefPaste105Row" hidden="1">#REF!</definedName>
    <definedName name="XRefPaste106" hidden="1">#REF!</definedName>
    <definedName name="XRefPaste106Row" hidden="1">#REF!</definedName>
    <definedName name="XRefPaste107" hidden="1">#REF!</definedName>
    <definedName name="XRefPaste107Row" hidden="1">#REF!</definedName>
    <definedName name="XRefPaste108" hidden="1">#REF!</definedName>
    <definedName name="XRefPaste108Row" hidden="1">#REF!</definedName>
    <definedName name="XRefPaste109" hidden="1">#REF!</definedName>
    <definedName name="XRefPaste109Row" hidden="1">#REF!</definedName>
    <definedName name="XRefPaste10Row" hidden="1">#REF!</definedName>
    <definedName name="XRefPaste11" hidden="1">#REF!</definedName>
    <definedName name="XRefPaste110" hidden="1">#REF!</definedName>
    <definedName name="XRefPaste110Row" hidden="1">#REF!</definedName>
    <definedName name="XRefPaste111" hidden="1">#REF!</definedName>
    <definedName name="XRefPaste111Row" hidden="1">#REF!</definedName>
    <definedName name="XRefPaste112" hidden="1">#REF!</definedName>
    <definedName name="XRefPaste112Row" hidden="1">#REF!</definedName>
    <definedName name="XRefPaste113" hidden="1">#REF!</definedName>
    <definedName name="XRefPaste113Row" hidden="1">#REF!</definedName>
    <definedName name="XRefPaste114" hidden="1">#REF!</definedName>
    <definedName name="XRefPaste114Row" hidden="1">#REF!</definedName>
    <definedName name="XRefPaste115" hidden="1">#REF!</definedName>
    <definedName name="XRefPaste115Row" hidden="1">#REF!</definedName>
    <definedName name="XRefPaste116" hidden="1">#REF!</definedName>
    <definedName name="XRefPaste116Row" hidden="1">#REF!</definedName>
    <definedName name="XRefPaste117" hidden="1">#REF!</definedName>
    <definedName name="XRefPaste117Row" hidden="1">#REF!</definedName>
    <definedName name="XRefPaste118" hidden="1">#REF!</definedName>
    <definedName name="XRefPaste118Row" hidden="1">#REF!</definedName>
    <definedName name="XRefPaste119" hidden="1">#REF!</definedName>
    <definedName name="XRefPaste119Row" hidden="1">#REF!</definedName>
    <definedName name="XRefPaste11Row" hidden="1">#REF!</definedName>
    <definedName name="XRefPaste12" hidden="1">#REF!</definedName>
    <definedName name="XRefPaste120" hidden="1">#REF!</definedName>
    <definedName name="XRefPaste120Row" hidden="1">#REF!</definedName>
    <definedName name="XRefPaste121" hidden="1">#REF!</definedName>
    <definedName name="XRefPaste121Row" hidden="1">#REF!</definedName>
    <definedName name="XRefPaste122" hidden="1">#REF!</definedName>
    <definedName name="XRefPaste122Row" hidden="1">#REF!</definedName>
    <definedName name="XRefPaste123" hidden="1">#REF!</definedName>
    <definedName name="XRefPaste123Row" hidden="1">#REF!</definedName>
    <definedName name="XRefPaste124" hidden="1">#REF!</definedName>
    <definedName name="XRefPaste124Row" hidden="1">#REF!</definedName>
    <definedName name="XRefPaste125" hidden="1">#REF!</definedName>
    <definedName name="XRefPaste125Row" hidden="1">#REF!</definedName>
    <definedName name="XRefPaste126" hidden="1">#REF!</definedName>
    <definedName name="XRefPaste126Row" hidden="1">#REF!</definedName>
    <definedName name="XRefPaste127" hidden="1">#REF!</definedName>
    <definedName name="XRefPaste127Row" hidden="1">#REF!</definedName>
    <definedName name="XRefPaste128" hidden="1">#REF!</definedName>
    <definedName name="XRefPaste128Row" hidden="1">#REF!</definedName>
    <definedName name="XRefPaste129" hidden="1">#REF!</definedName>
    <definedName name="XRefPaste129Row" hidden="1">#REF!</definedName>
    <definedName name="XRefPaste12Row" hidden="1">#REF!</definedName>
    <definedName name="XRefPaste13" hidden="1">#REF!</definedName>
    <definedName name="XRefPaste130" hidden="1">#REF!</definedName>
    <definedName name="XRefPaste130Row" hidden="1">#REF!</definedName>
    <definedName name="XRefPaste131" hidden="1">#REF!</definedName>
    <definedName name="XRefPaste131Row" hidden="1">#REF!</definedName>
    <definedName name="XRefPaste132" hidden="1">#REF!</definedName>
    <definedName name="XRefPaste132Row" hidden="1">#REF!</definedName>
    <definedName name="XRefPaste133" hidden="1">#REF!</definedName>
    <definedName name="XRefPaste133Row" hidden="1">#REF!</definedName>
    <definedName name="XRefPaste134" hidden="1">#REF!</definedName>
    <definedName name="XRefPaste134Row" hidden="1">#REF!</definedName>
    <definedName name="XRefPaste135" hidden="1">#REF!</definedName>
    <definedName name="XRefPaste135Row" hidden="1">#REF!</definedName>
    <definedName name="XRefPaste136" hidden="1">#REF!</definedName>
    <definedName name="XRefPaste136Row" hidden="1">#REF!</definedName>
    <definedName name="XRefPaste137" hidden="1">#REF!</definedName>
    <definedName name="XRefPaste137Row" hidden="1">#REF!</definedName>
    <definedName name="XRefPaste138" hidden="1">#REF!</definedName>
    <definedName name="XRefPaste138Row" hidden="1">#REF!</definedName>
    <definedName name="XRefPaste139" hidden="1">#REF!</definedName>
    <definedName name="XRefPaste139Row" hidden="1">#REF!</definedName>
    <definedName name="XRefPaste13Row" hidden="1">#REF!</definedName>
    <definedName name="XRefPaste14" hidden="1">#REF!</definedName>
    <definedName name="XRefPaste140" hidden="1">#REF!</definedName>
    <definedName name="XRefPaste140Row" hidden="1">#REF!</definedName>
    <definedName name="XRefPaste141" hidden="1">#REF!</definedName>
    <definedName name="XRefPaste141Row" hidden="1">#REF!</definedName>
    <definedName name="XRefPaste142" hidden="1">#REF!</definedName>
    <definedName name="XRefPaste142Row" hidden="1">#REF!</definedName>
    <definedName name="XRefPaste143" hidden="1">#REF!</definedName>
    <definedName name="XRefPaste143Row" hidden="1">#REF!</definedName>
    <definedName name="XRefPaste144" hidden="1">#REF!</definedName>
    <definedName name="XRefPaste144Row" hidden="1">#REF!</definedName>
    <definedName name="XRefPaste145" hidden="1">#REF!</definedName>
    <definedName name="XRefPaste145Row" hidden="1">#REF!</definedName>
    <definedName name="XRefPaste146" hidden="1">#REF!</definedName>
    <definedName name="XRefPaste146Row" hidden="1">#REF!</definedName>
    <definedName name="XRefPaste147" hidden="1">#REF!</definedName>
    <definedName name="XRefPaste147Row" hidden="1">#REF!</definedName>
    <definedName name="XRefPaste148" hidden="1">#REF!</definedName>
    <definedName name="XRefPaste148Row" hidden="1">#REF!</definedName>
    <definedName name="XRefPaste149" hidden="1">#REF!</definedName>
    <definedName name="XRefPaste149Row" hidden="1">#REF!</definedName>
    <definedName name="XRefPaste14Row" hidden="1">#REF!</definedName>
    <definedName name="XRefPaste15" hidden="1">#REF!</definedName>
    <definedName name="XRefPaste150" hidden="1">#REF!</definedName>
    <definedName name="XRefPaste150Row" hidden="1">#REF!</definedName>
    <definedName name="XRefPaste151" hidden="1">#REF!</definedName>
    <definedName name="XRefPaste151Row" hidden="1">#REF!</definedName>
    <definedName name="XRefPaste152" hidden="1">#REF!</definedName>
    <definedName name="XRefPaste152Row" hidden="1">#REF!</definedName>
    <definedName name="XRefPaste153" hidden="1">#REF!</definedName>
    <definedName name="XRefPaste153Row" hidden="1">#REF!</definedName>
    <definedName name="XRefPaste154" hidden="1">#REF!</definedName>
    <definedName name="XRefPaste154Row" hidden="1">#REF!</definedName>
    <definedName name="XRefPaste155" hidden="1">#REF!</definedName>
    <definedName name="XRefPaste155Row" hidden="1">#REF!</definedName>
    <definedName name="XRefPaste156" hidden="1">#REF!</definedName>
    <definedName name="XRefPaste156Row" hidden="1">#REF!</definedName>
    <definedName name="XRefPaste157" hidden="1">#REF!</definedName>
    <definedName name="XRefPaste157Row" hidden="1">#REF!</definedName>
    <definedName name="XRefPaste158" hidden="1">#REF!</definedName>
    <definedName name="XRefPaste158Row" hidden="1">#REF!</definedName>
    <definedName name="XRefPaste159" hidden="1">#REF!</definedName>
    <definedName name="XRefPaste159Row" hidden="1">#REF!</definedName>
    <definedName name="XRefPaste15Row" hidden="1">#REF!</definedName>
    <definedName name="XRefPaste16" hidden="1">#REF!</definedName>
    <definedName name="XRefPaste160" hidden="1">#REF!</definedName>
    <definedName name="XRefPaste160Row" hidden="1">#REF!</definedName>
    <definedName name="XRefPaste161" hidden="1">#REF!</definedName>
    <definedName name="XRefPaste161Row" hidden="1">#REF!</definedName>
    <definedName name="XRefPaste162" hidden="1">#REF!</definedName>
    <definedName name="XRefPaste162Row" hidden="1">#REF!</definedName>
    <definedName name="XRefPaste163" hidden="1">#REF!</definedName>
    <definedName name="XRefPaste163Row" hidden="1">#REF!</definedName>
    <definedName name="XRefPaste164" hidden="1">#REF!</definedName>
    <definedName name="XRefPaste164Row" hidden="1">#REF!</definedName>
    <definedName name="XRefPaste165" hidden="1">#REF!</definedName>
    <definedName name="XRefPaste165Row" hidden="1">#REF!</definedName>
    <definedName name="XRefPaste166" hidden="1">#REF!</definedName>
    <definedName name="XRefPaste166Row" hidden="1">#REF!</definedName>
    <definedName name="XRefPaste167" hidden="1">#REF!</definedName>
    <definedName name="XRefPaste167Row" hidden="1">#REF!</definedName>
    <definedName name="XRefPaste168" hidden="1">#REF!</definedName>
    <definedName name="XRefPaste168Row" hidden="1">#REF!</definedName>
    <definedName name="XRefPaste169" hidden="1">#REF!</definedName>
    <definedName name="XRefPaste169Row" hidden="1">#REF!</definedName>
    <definedName name="XRefPaste16Row" hidden="1">#REF!</definedName>
    <definedName name="XRefPaste17" hidden="1">#REF!</definedName>
    <definedName name="XRefPaste170" hidden="1">#REF!</definedName>
    <definedName name="XRefPaste170Row" hidden="1">#REF!</definedName>
    <definedName name="XRefPaste171" hidden="1">#REF!</definedName>
    <definedName name="XRefPaste171Row" hidden="1">#REF!</definedName>
    <definedName name="XRefPaste172" hidden="1">#REF!</definedName>
    <definedName name="XRefPaste172Row" hidden="1">#REF!</definedName>
    <definedName name="XRefPaste173" hidden="1">#REF!</definedName>
    <definedName name="XRefPaste173Row" hidden="1">#REF!</definedName>
    <definedName name="XRefPaste174" hidden="1">#REF!</definedName>
    <definedName name="XRefPaste174Row" hidden="1">#REF!</definedName>
    <definedName name="XRefPaste175" hidden="1">#REF!</definedName>
    <definedName name="XRefPaste175Row" hidden="1">#REF!</definedName>
    <definedName name="XRefPaste176" hidden="1">#REF!</definedName>
    <definedName name="XRefPaste176Row" hidden="1">#REF!</definedName>
    <definedName name="XRefPaste178" hidden="1">#REF!</definedName>
    <definedName name="XRefPaste178Row" hidden="1">#REF!</definedName>
    <definedName name="XRefPaste179" hidden="1">#REF!</definedName>
    <definedName name="XRefPaste179Row" hidden="1">#REF!</definedName>
    <definedName name="XRefPaste17Row" hidden="1">#REF!</definedName>
    <definedName name="XRefPaste18" hidden="1">#REF!</definedName>
    <definedName name="XRefPaste180" hidden="1">#REF!</definedName>
    <definedName name="XRefPaste180Row" hidden="1">#REF!</definedName>
    <definedName name="XRefPaste181" hidden="1">#REF!</definedName>
    <definedName name="XRefPaste181Row" hidden="1">#REF!</definedName>
    <definedName name="XRefPaste182" hidden="1">#REF!</definedName>
    <definedName name="XRefPaste182Row" hidden="1">#REF!</definedName>
    <definedName name="XRefPaste183" hidden="1">#REF!</definedName>
    <definedName name="XRefPaste183Row" hidden="1">#REF!</definedName>
    <definedName name="XRefPaste184" hidden="1">#REF!</definedName>
    <definedName name="XRefPaste184Row" hidden="1">#REF!</definedName>
    <definedName name="XRefPaste185" hidden="1">#REF!</definedName>
    <definedName name="XRefPaste185Row" hidden="1">#REF!</definedName>
    <definedName name="XRefPaste186" hidden="1">#REF!</definedName>
    <definedName name="XRefPaste186Row" hidden="1">#REF!</definedName>
    <definedName name="XRefPaste187" hidden="1">#REF!</definedName>
    <definedName name="XRefPaste187Row" hidden="1">#REF!</definedName>
    <definedName name="XRefPaste188" hidden="1">#REF!</definedName>
    <definedName name="XRefPaste188Row" hidden="1">#REF!</definedName>
    <definedName name="XRefPaste189" hidden="1">#REF!</definedName>
    <definedName name="XRefPaste189Row" hidden="1">#REF!</definedName>
    <definedName name="XRefPaste18Row" hidden="1">#REF!</definedName>
    <definedName name="XRefPaste19" hidden="1">#REF!</definedName>
    <definedName name="XRefPaste190" hidden="1">#REF!</definedName>
    <definedName name="XRefPaste190Row" hidden="1">#REF!</definedName>
    <definedName name="XRefPaste191" hidden="1">#REF!</definedName>
    <definedName name="XRefPaste191Row" hidden="1">#REF!</definedName>
    <definedName name="XRefPaste192" hidden="1">#REF!</definedName>
    <definedName name="XRefPaste192Row" hidden="1">#REF!</definedName>
    <definedName name="XRefPaste193" hidden="1">#REF!</definedName>
    <definedName name="XRefPaste193Row" hidden="1">#REF!</definedName>
    <definedName name="XRefPaste194" hidden="1">#REF!</definedName>
    <definedName name="XRefPaste194Row" hidden="1">#REF!</definedName>
    <definedName name="XRefPaste195" hidden="1">#REF!</definedName>
    <definedName name="XRefPaste195Row" hidden="1">#REF!</definedName>
    <definedName name="XRefPaste196" hidden="1">#REF!</definedName>
    <definedName name="XRefPaste196Row" hidden="1">#REF!</definedName>
    <definedName name="XRefPaste197" hidden="1">#REF!</definedName>
    <definedName name="XRefPaste197Row" hidden="1">#REF!</definedName>
    <definedName name="XRefPaste198" hidden="1">#REF!</definedName>
    <definedName name="XRefPaste198Row" hidden="1">#REF!</definedName>
    <definedName name="XRefPaste199" hidden="1">#REF!</definedName>
    <definedName name="XRefPaste199Row" hidden="1">#REF!</definedName>
    <definedName name="XRefPaste19Row" hidden="1">#REF!</definedName>
    <definedName name="XRefPaste1Row" hidden="1">#REF!</definedName>
    <definedName name="XRefPaste2" hidden="1">#REF!</definedName>
    <definedName name="XRefPaste20" hidden="1">#REF!</definedName>
    <definedName name="XRefPaste200" hidden="1">#REF!</definedName>
    <definedName name="XRefPaste200Row" hidden="1">#REF!</definedName>
    <definedName name="XRefPaste201" hidden="1">#REF!</definedName>
    <definedName name="XRefPaste201Row" hidden="1">#REF!</definedName>
    <definedName name="XRefPaste202" hidden="1">#REF!</definedName>
    <definedName name="XRefPaste202Row" hidden="1">#REF!</definedName>
    <definedName name="XRefPaste203" hidden="1">#REF!</definedName>
    <definedName name="XRefPaste203Row" hidden="1">#REF!</definedName>
    <definedName name="XRefPaste204" hidden="1">#REF!</definedName>
    <definedName name="XRefPaste204Row" hidden="1">#REF!</definedName>
    <definedName name="XRefPaste205" hidden="1">#REF!</definedName>
    <definedName name="XRefPaste205Row" hidden="1">#REF!</definedName>
    <definedName name="XRefPaste206" hidden="1">#REF!</definedName>
    <definedName name="XRefPaste206Row" hidden="1">#REF!</definedName>
    <definedName name="XRefPaste207" hidden="1">#REF!</definedName>
    <definedName name="XRefPaste207Row" hidden="1">#REF!</definedName>
    <definedName name="XRefPaste208" hidden="1">#REF!</definedName>
    <definedName name="XRefPaste208Row" hidden="1">#REF!</definedName>
    <definedName name="XRefPaste209" hidden="1">#REF!</definedName>
    <definedName name="XRefPaste209Row" hidden="1">#REF!</definedName>
    <definedName name="XRefPaste20Row" hidden="1">#REF!</definedName>
    <definedName name="XRefPaste21" hidden="1">#REF!</definedName>
    <definedName name="XRefPaste210" hidden="1">#REF!</definedName>
    <definedName name="XRefPaste210Row" hidden="1">#REF!</definedName>
    <definedName name="XRefPaste211" hidden="1">#REF!</definedName>
    <definedName name="XRefPaste211Row" hidden="1">#REF!</definedName>
    <definedName name="XRefPaste212" hidden="1">#REF!</definedName>
    <definedName name="XRefPaste212Row" hidden="1">#REF!</definedName>
    <definedName name="XRefPaste218" hidden="1">#REF!</definedName>
    <definedName name="XRefPaste218Row" hidden="1">#REF!</definedName>
    <definedName name="XRefPaste219" hidden="1">#REF!</definedName>
    <definedName name="XRefPaste219Row" hidden="1">#REF!</definedName>
    <definedName name="XRefPaste21Row" hidden="1">#REF!</definedName>
    <definedName name="XRefPaste22" hidden="1">#REF!</definedName>
    <definedName name="XRefPaste220" hidden="1">#REF!</definedName>
    <definedName name="XRefPaste220Row" hidden="1">#REF!</definedName>
    <definedName name="XRefPaste221" hidden="1">#REF!</definedName>
    <definedName name="XRefPaste221Row" hidden="1">#REF!</definedName>
    <definedName name="XRefPaste222" hidden="1">#REF!</definedName>
    <definedName name="XRefPaste222Row" hidden="1">#REF!</definedName>
    <definedName name="XRefPaste223" hidden="1">#REF!</definedName>
    <definedName name="XRefPaste223Row" hidden="1">#REF!</definedName>
    <definedName name="XRefPaste224" hidden="1">#REF!</definedName>
    <definedName name="XRefPaste224Row" hidden="1">#REF!</definedName>
    <definedName name="XRefPaste225" hidden="1">#REF!</definedName>
    <definedName name="XRefPaste225Row" hidden="1">#REF!</definedName>
    <definedName name="XRefPaste226" hidden="1">#REF!</definedName>
    <definedName name="XRefPaste226Row" hidden="1">#REF!</definedName>
    <definedName name="XRefPaste227" hidden="1">#REF!</definedName>
    <definedName name="XRefPaste227Row" hidden="1">#REF!</definedName>
    <definedName name="XRefPaste228" hidden="1">#REF!</definedName>
    <definedName name="XRefPaste228Row" hidden="1">#REF!</definedName>
    <definedName name="XRefPaste229" hidden="1">#REF!</definedName>
    <definedName name="XRefPaste229Row" hidden="1">#REF!</definedName>
    <definedName name="XRefPaste22Row" hidden="1">#REF!</definedName>
    <definedName name="XRefPaste23" hidden="1">#REF!</definedName>
    <definedName name="XRefPaste230" hidden="1">#REF!</definedName>
    <definedName name="XRefPaste230Row" hidden="1">#REF!</definedName>
    <definedName name="XRefPaste231" hidden="1">#REF!</definedName>
    <definedName name="XRefPaste231Row" hidden="1">#REF!</definedName>
    <definedName name="XRefPaste232" hidden="1">#REF!</definedName>
    <definedName name="XRefPaste232Row" hidden="1">#REF!</definedName>
    <definedName name="XRefPaste233" hidden="1">#REF!</definedName>
    <definedName name="XRefPaste233Row" hidden="1">#REF!</definedName>
    <definedName name="XRefPaste234" hidden="1">#REF!</definedName>
    <definedName name="XRefPaste234Row" hidden="1">#REF!</definedName>
    <definedName name="XRefPaste235" hidden="1">#REF!</definedName>
    <definedName name="XRefPaste235Row" hidden="1">#REF!</definedName>
    <definedName name="XRefPaste236" hidden="1">#REF!</definedName>
    <definedName name="XRefPaste236Row" hidden="1">#REF!</definedName>
    <definedName name="XRefPaste237" hidden="1">#REF!</definedName>
    <definedName name="XRefPaste237Row" hidden="1">#REF!</definedName>
    <definedName name="XRefPaste238" hidden="1">#REF!</definedName>
    <definedName name="XRefPaste238Row" hidden="1">#REF!</definedName>
    <definedName name="XRefPaste239" hidden="1">#REF!</definedName>
    <definedName name="XRefPaste239Row" hidden="1">#REF!</definedName>
    <definedName name="XRefPaste23Row" hidden="1">#REF!</definedName>
    <definedName name="XRefPaste24" hidden="1">#REF!</definedName>
    <definedName name="XRefPaste240" hidden="1">#REF!</definedName>
    <definedName name="XRefPaste240Row" hidden="1">#REF!</definedName>
    <definedName name="XRefPaste241" hidden="1">#REF!</definedName>
    <definedName name="XRefPaste241Row" hidden="1">#REF!</definedName>
    <definedName name="XRefPaste243" hidden="1">#REF!</definedName>
    <definedName name="XRefPaste243Row" hidden="1">#REF!</definedName>
    <definedName name="XRefPaste244" hidden="1">#REF!</definedName>
    <definedName name="XRefPaste244Row" hidden="1">#REF!</definedName>
    <definedName name="XRefPaste245" hidden="1">#REF!</definedName>
    <definedName name="XRefPaste245Row" hidden="1">#REF!</definedName>
    <definedName name="XRefPaste246" hidden="1">#REF!</definedName>
    <definedName name="XRefPaste246Row" hidden="1">#REF!</definedName>
    <definedName name="XRefPaste247" hidden="1">#REF!</definedName>
    <definedName name="XRefPaste247Row" hidden="1">#REF!</definedName>
    <definedName name="XRefPaste248" hidden="1">#REF!</definedName>
    <definedName name="XRefPaste248Row" hidden="1">#REF!</definedName>
    <definedName name="XRefPaste249" hidden="1">#REF!</definedName>
    <definedName name="XRefPaste249Row" hidden="1">#REF!</definedName>
    <definedName name="XRefPaste24Row" hidden="1">#REF!</definedName>
    <definedName name="XRefPaste25" hidden="1">#REF!</definedName>
    <definedName name="XRefPaste250" hidden="1">#REF!</definedName>
    <definedName name="XRefPaste250Row" hidden="1">#REF!</definedName>
    <definedName name="XRefPaste251" hidden="1">#REF!</definedName>
    <definedName name="XRefPaste251Row" hidden="1">#REF!</definedName>
    <definedName name="XRefPaste252" hidden="1">#REF!</definedName>
    <definedName name="XRefPaste253" hidden="1">#REF!</definedName>
    <definedName name="XRefPaste254" hidden="1">#REF!</definedName>
    <definedName name="XRefPaste255" hidden="1">#REF!</definedName>
    <definedName name="XRefPaste256" hidden="1">#REF!</definedName>
    <definedName name="XRefPaste257" hidden="1">#REF!</definedName>
    <definedName name="XRefPaste257Row" hidden="1">#REF!</definedName>
    <definedName name="XRefPaste258" hidden="1">#REF!</definedName>
    <definedName name="XRefPaste259" hidden="1">#REF!</definedName>
    <definedName name="XRefPaste259Row" hidden="1">#REF!</definedName>
    <definedName name="XRefPaste25Row" hidden="1">#REF!</definedName>
    <definedName name="XRefPaste26" hidden="1">#REF!</definedName>
    <definedName name="XRefPaste260" hidden="1">#REF!</definedName>
    <definedName name="XRefPaste260Row" hidden="1">#REF!</definedName>
    <definedName name="XRefPaste261" hidden="1">#REF!</definedName>
    <definedName name="XRefPaste261Row" hidden="1">#REF!</definedName>
    <definedName name="XRefPaste262" hidden="1">#REF!</definedName>
    <definedName name="XRefPaste262Row" hidden="1">#REF!</definedName>
    <definedName name="XRefPaste263" hidden="1">#REF!</definedName>
    <definedName name="XRefPaste263Row" hidden="1">#REF!</definedName>
    <definedName name="XRefPaste264" hidden="1">#REF!</definedName>
    <definedName name="XRefPaste264Row" hidden="1">#REF!</definedName>
    <definedName name="XRefPaste265" hidden="1">#REF!</definedName>
    <definedName name="XRefPaste266" hidden="1">#REF!</definedName>
    <definedName name="XRefPaste266Row" hidden="1">#REF!</definedName>
    <definedName name="XRefPaste267" hidden="1">#REF!</definedName>
    <definedName name="XRefPaste268" hidden="1">#REF!</definedName>
    <definedName name="XRefPaste268Row" hidden="1">#REF!</definedName>
    <definedName name="XRefPaste269" hidden="1">#REF!</definedName>
    <definedName name="XRefPaste269Row" hidden="1">#REF!</definedName>
    <definedName name="XRefPaste26Row" hidden="1">#REF!</definedName>
    <definedName name="XRefPaste27" hidden="1">#REF!</definedName>
    <definedName name="XRefPaste270" hidden="1">#REF!</definedName>
    <definedName name="XRefPaste270Row" hidden="1">#REF!</definedName>
    <definedName name="XRefPaste271" hidden="1">#REF!</definedName>
    <definedName name="XRefPaste271Row" hidden="1">#REF!</definedName>
    <definedName name="XRefPaste272" hidden="1">#REF!</definedName>
    <definedName name="XRefPaste272Row" hidden="1">#REF!</definedName>
    <definedName name="XRefPaste273" hidden="1">#REF!</definedName>
    <definedName name="XRefPaste274" hidden="1">#REF!</definedName>
    <definedName name="XRefPaste274Row" hidden="1">#REF!</definedName>
    <definedName name="XRefPaste275" hidden="1">#REF!</definedName>
    <definedName name="XRefPaste275Row" hidden="1">#REF!</definedName>
    <definedName name="XRefPaste276" hidden="1">#REF!</definedName>
    <definedName name="XRefPaste276Row" hidden="1">#REF!</definedName>
    <definedName name="XRefPaste277" hidden="1">#REF!</definedName>
    <definedName name="XRefPaste277Row" hidden="1">#REF!</definedName>
    <definedName name="XRefPaste278" hidden="1">#REF!</definedName>
    <definedName name="XRefPaste278Row" hidden="1">#REF!</definedName>
    <definedName name="XRefPaste279" hidden="1">#REF!</definedName>
    <definedName name="XRefPaste279Row" hidden="1">#REF!</definedName>
    <definedName name="XRefPaste27Row" hidden="1">#REF!</definedName>
    <definedName name="XRefPaste28" hidden="1">#REF!</definedName>
    <definedName name="XRefPaste280" hidden="1">#REF!</definedName>
    <definedName name="XRefPaste281" hidden="1">#REF!</definedName>
    <definedName name="XRefPaste282" hidden="1">#REF!</definedName>
    <definedName name="XRefPaste282Row" hidden="1">#REF!</definedName>
    <definedName name="XRefPaste283" hidden="1">#REF!</definedName>
    <definedName name="XRefPaste284" hidden="1">#REF!</definedName>
    <definedName name="XRefPaste28Row" hidden="1">#REF!</definedName>
    <definedName name="XRefPaste29" hidden="1">#REF!</definedName>
    <definedName name="XRefPaste29Row" hidden="1">#REF!</definedName>
    <definedName name="XRefPaste2Row" hidden="1">#REF!</definedName>
    <definedName name="XRefPaste3" hidden="1">#REF!</definedName>
    <definedName name="XRefPaste30" hidden="1">#REF!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 hidden="1">#REF!</definedName>
    <definedName name="XRefPaste33Row" hidden="1">#REF!</definedName>
    <definedName name="XRefPaste34" hidden="1">#REF!</definedName>
    <definedName name="XRefPaste34Row" hidden="1">#REF!</definedName>
    <definedName name="XRefPaste35" hidden="1">#REF!</definedName>
    <definedName name="XRefPaste35Row" hidden="1">#REF!</definedName>
    <definedName name="XRefPaste36" hidden="1">#REF!</definedName>
    <definedName name="XRefPaste36Row" hidden="1">#REF!</definedName>
    <definedName name="XRefPaste37" hidden="1">#REF!</definedName>
    <definedName name="XRefPaste37Row" hidden="1">#REF!</definedName>
    <definedName name="XRefPaste38" hidden="1">#REF!</definedName>
    <definedName name="XRefPaste38Row" hidden="1">#REF!</definedName>
    <definedName name="XRefPaste39" hidden="1">#REF!</definedName>
    <definedName name="XRefPaste39Row" hidden="1">#REF!</definedName>
    <definedName name="XRefPaste3Row" hidden="1">#REF!</definedName>
    <definedName name="XRefPaste4" hidden="1">#REF!</definedName>
    <definedName name="XRefPaste40" hidden="1">#REF!</definedName>
    <definedName name="XRefPaste40Row" hidden="1">#REF!</definedName>
    <definedName name="XRefPaste41" hidden="1">#REF!</definedName>
    <definedName name="XRefPaste41Row" hidden="1">#REF!</definedName>
    <definedName name="XRefPaste42" hidden="1">#REF!</definedName>
    <definedName name="XRefPaste42Row" hidden="1">#REF!</definedName>
    <definedName name="XRefPaste43" hidden="1">#REF!</definedName>
    <definedName name="XRefPaste43Row" hidden="1">#REF!</definedName>
    <definedName name="XRefPaste44" hidden="1">#REF!</definedName>
    <definedName name="XRefPaste44Row" hidden="1">#REF!</definedName>
    <definedName name="XRefPaste45" hidden="1">#REF!</definedName>
    <definedName name="XRefPaste45Row" hidden="1">#REF!</definedName>
    <definedName name="XRefPaste46" hidden="1">#REF!</definedName>
    <definedName name="XRefPaste46Row" hidden="1">#REF!</definedName>
    <definedName name="XRefPaste47" hidden="1">#REF!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#REF!</definedName>
    <definedName name="XRefPaste5"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#REF!</definedName>
    <definedName name="XRefPaste53Row" hidden="1">#REF!</definedName>
    <definedName name="XRefPaste54" hidden="1">#REF!</definedName>
    <definedName name="XRefPaste54Row" hidden="1">#REF!</definedName>
    <definedName name="XRefPaste55" hidden="1">#REF!</definedName>
    <definedName name="XRefPaste55Row" hidden="1">#REF!</definedName>
    <definedName name="XRefPaste56" hidden="1">#REF!</definedName>
    <definedName name="XRefPaste56Row"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hidden="1">#REF!</definedName>
    <definedName name="XRefPaste6" hidden="1">#REF!</definedName>
    <definedName name="XRefPaste60" hidden="1">#REF!</definedName>
    <definedName name="XRefPaste60Row" hidden="1">#REF!</definedName>
    <definedName name="XRefPaste61" hidden="1">#REF!</definedName>
    <definedName name="XRefPaste61Row" hidden="1">#REF!</definedName>
    <definedName name="XRefPaste62" hidden="1">#REF!</definedName>
    <definedName name="XRefPaste62Row" hidden="1">#REF!</definedName>
    <definedName name="XRefPaste63" hidden="1">#REF!</definedName>
    <definedName name="XRefPaste63Row" hidden="1">#REF!</definedName>
    <definedName name="XRefPaste64"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hidden="1">#REF!</definedName>
    <definedName name="XRefPaste70" hidden="1">#REF!</definedName>
    <definedName name="XRefPaste70Row" hidden="1">#REF!</definedName>
    <definedName name="XRefPaste71" hidden="1">#REF!</definedName>
    <definedName name="XRefPaste71Row" hidden="1">#REF!</definedName>
    <definedName name="XRefPaste72"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#REF!</definedName>
    <definedName name="XRefPaste77Row" hidden="1">#REF!</definedName>
    <definedName name="XRefPaste78" hidden="1">#REF!</definedName>
    <definedName name="XRefPaste78Row" hidden="1">#REF!</definedName>
    <definedName name="XRefPaste79" hidden="1">#REF!</definedName>
    <definedName name="XRefPaste79Row" hidden="1">#REF!</definedName>
    <definedName name="XRefPaste7Row" hidden="1">#REF!</definedName>
    <definedName name="XRefPaste8" hidden="1">#REF!</definedName>
    <definedName name="XRefPaste80" hidden="1">#REF!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 hidden="1">#REF!</definedName>
    <definedName name="XRefPaste87Row" hidden="1">#REF!</definedName>
    <definedName name="XRefPaste88" hidden="1">#REF!</definedName>
    <definedName name="XRefPaste88Row" hidden="1">#REF!</definedName>
    <definedName name="XRefPaste89" hidden="1">#REF!</definedName>
    <definedName name="XRefPaste89Row" hidden="1">#REF!</definedName>
    <definedName name="XRefPaste8Row" hidden="1">#REF!</definedName>
    <definedName name="XRefPaste9" hidden="1">#REF!</definedName>
    <definedName name="XRefPaste90" hidden="1">#REF!</definedName>
    <definedName name="XRefPaste90Row" hidden="1">#REF!</definedName>
    <definedName name="XRefPaste91" hidden="1">#REF!</definedName>
    <definedName name="XRefPaste91Row" hidden="1">#REF!</definedName>
    <definedName name="XRefPaste92" hidden="1">#REF!</definedName>
    <definedName name="XRefPaste92Row" hidden="1">#REF!</definedName>
    <definedName name="XRefPaste93" hidden="1">#REF!</definedName>
    <definedName name="XRefPaste93Row" hidden="1">#REF!</definedName>
    <definedName name="XRefPaste94" hidden="1">#REF!</definedName>
    <definedName name="XRefPaste94Row" hidden="1">#REF!</definedName>
    <definedName name="XRefPaste95" hidden="1">#REF!</definedName>
    <definedName name="XRefPaste95Row" hidden="1">#REF!</definedName>
    <definedName name="XRefPaste96" hidden="1">#REF!</definedName>
    <definedName name="XRefPaste96Row" hidden="1">#REF!</definedName>
    <definedName name="XRefPaste97" hidden="1">#REF!</definedName>
    <definedName name="XRefPaste97Row" hidden="1">#REF!</definedName>
    <definedName name="XRefPaste98" hidden="1">#REF!</definedName>
    <definedName name="XRefPaste98Row" hidden="1">#REF!</definedName>
    <definedName name="XRefPaste99" hidden="1">#REF!</definedName>
    <definedName name="XRefPaste99Row" hidden="1">#REF!</definedName>
    <definedName name="XRefPaste9Row" hidden="1">#REF!</definedName>
    <definedName name="XRefPasteRangeCount" hidden="1">18</definedName>
    <definedName name="XX" localSheetId="19">#REF!</definedName>
    <definedName name="XX" localSheetId="20">#REF!</definedName>
    <definedName name="xx" hidden="1">#REF!</definedName>
    <definedName name="xxf">#REF!</definedName>
    <definedName name="xxx" localSheetId="12" hidden="1">#REF!</definedName>
    <definedName name="xxx" localSheetId="13" hidden="1">#REF!</definedName>
    <definedName name="xxx" localSheetId="14" hidden="1">#REF!</definedName>
    <definedName name="xxx" localSheetId="19" hidden="1">#REF!</definedName>
    <definedName name="xxx" localSheetId="20" hidden="1">#REF!</definedName>
    <definedName name="xxx" localSheetId="25" hidden="1">#REF!</definedName>
    <definedName name="xxx" localSheetId="28" hidden="1">#REF!</definedName>
    <definedName name="xxx" localSheetId="4" hidden="1">#REF!</definedName>
    <definedName name="xxx" localSheetId="33" hidden="1">#REF!</definedName>
    <definedName name="xxx" localSheetId="5" hidden="1">#REF!</definedName>
    <definedName name="xxx" localSheetId="46" hidden="1">#REF!</definedName>
    <definedName name="xxx" localSheetId="47" hidden="1">#REF!</definedName>
    <definedName name="xxx" localSheetId="51" hidden="1">#REF!</definedName>
    <definedName name="xxx" localSheetId="54" hidden="1">#REF!</definedName>
    <definedName name="xxx" localSheetId="10" hidden="1">#REF!</definedName>
    <definedName name="xxx" localSheetId="1" hidden="1">#REF!</definedName>
    <definedName name="xxx" hidden="1">#REF!</definedName>
    <definedName name="xxxf">#REF!</definedName>
    <definedName name="xxxx">#REF!</definedName>
    <definedName name="xxxxf">#REF!</definedName>
    <definedName name="xxxxxxxxx">#REF!</definedName>
    <definedName name="xyx" hidden="1">#REF!</definedName>
    <definedName name="y">#REF!,#REF!,#REF!,#REF!,#REF!,#REF!,#REF!,#REF!,#REF!,#REF!</definedName>
    <definedName name="yes">#REF!</definedName>
    <definedName name="YesNo">#REF!</definedName>
    <definedName name="YesNoBasel2">#REF!</definedName>
    <definedName name="YesNoNA">#REF!</definedName>
    <definedName name="ygf" hidden="1">#REF!</definedName>
    <definedName name="YGH">#REF!</definedName>
    <definedName name="yi7iiuiuu">#REF!</definedName>
    <definedName name="yihgiyi">#REF!</definedName>
    <definedName name="yiut">#REF!</definedName>
    <definedName name="yiuy7i78i">#REF!</definedName>
    <definedName name="yiy7ii7i7i7i">#REF!</definedName>
    <definedName name="yiyi">#REF!</definedName>
    <definedName name="yiyiyiy">#REF!</definedName>
    <definedName name="yiytityit">#REF!</definedName>
    <definedName name="yiytui">#REF!</definedName>
    <definedName name="YldCurveData">#REF!</definedName>
    <definedName name="YldLevelData">#REF!</definedName>
    <definedName name="ytrew" hidden="1">#REF!</definedName>
    <definedName name="ytryyyr">#REF!</definedName>
    <definedName name="ytu65t">#REF!</definedName>
    <definedName name="ytut">#REF!</definedName>
    <definedName name="ytuytyu">#REF!</definedName>
    <definedName name="ytyti8o9p9p99">#REF!</definedName>
    <definedName name="yui" hidden="1">#REF!</definedName>
    <definedName name="yui7uiui77">#REF!</definedName>
    <definedName name="yuioiuy">#REF!</definedName>
    <definedName name="yuioiuyyy">#REF!</definedName>
    <definedName name="yuouyi">#REF!</definedName>
    <definedName name="yuyu">#REF!</definedName>
    <definedName name="ywwyt">#REF!</definedName>
    <definedName name="yytryyt">#REF!</definedName>
    <definedName name="yyy" hidden="1">#REF!</definedName>
    <definedName name="yyyy">#REF!</definedName>
    <definedName name="yyyyyyyyyy666666666" hidden="1">#REF!</definedName>
    <definedName name="yyyyyyyyyyyyyye">#REF!</definedName>
    <definedName name="yyyyyyyyyyyyyyyt">#REF!</definedName>
    <definedName name="z">#REF!</definedName>
    <definedName name="ZAR">#REF!</definedName>
    <definedName name="zxasdafsds" localSheetId="19">#REF!</definedName>
    <definedName name="zxasdafsds" localSheetId="20">#REF!</definedName>
    <definedName name="zxasdafsds">#REF!</definedName>
    <definedName name="zz0">#REF!</definedName>
    <definedName name="zzzzzzz">#REF!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57" i="20" l="1"/>
  <c r="B8" i="1" l="1"/>
  <c r="B9" i="1" s="1"/>
  <c r="B10" i="1" s="1"/>
  <c r="B11" i="1" s="1"/>
  <c r="B12" i="1" s="1"/>
  <c r="B13" i="1" s="1"/>
  <c r="B14" i="1" s="1"/>
  <c r="B15" i="1" s="1"/>
  <c r="B16" i="1" s="1"/>
  <c r="B17" i="1" s="1"/>
  <c r="B18" i="1" s="1"/>
  <c r="B19" i="1" s="1"/>
  <c r="B20" i="1" s="1"/>
  <c r="B21" i="1" s="1"/>
  <c r="B22" i="1" s="1"/>
  <c r="B23" i="1" s="1"/>
  <c r="B24" i="1" s="1"/>
  <c r="B25" i="1" s="1"/>
  <c r="B26" i="1" s="1"/>
  <c r="B27" i="1" s="1"/>
  <c r="B28" i="1" s="1"/>
  <c r="B29" i="1" s="1"/>
  <c r="B30" i="1" s="1"/>
  <c r="B31" i="1" s="1"/>
  <c r="B32" i="1" s="1"/>
  <c r="B33" i="1" s="1"/>
  <c r="B34" i="1" s="1"/>
  <c r="B35" i="1" s="1"/>
  <c r="B36" i="1" s="1"/>
  <c r="B37" i="1" s="1"/>
  <c r="B38" i="1" s="1"/>
  <c r="B39" i="1" s="1"/>
  <c r="B40" i="1" s="1"/>
  <c r="B41" i="1" s="1"/>
  <c r="B42" i="1" s="1"/>
  <c r="B43" i="1" s="1"/>
  <c r="B44" i="1" s="1"/>
  <c r="B45" i="1" s="1"/>
  <c r="B46" i="1" s="1"/>
  <c r="B47" i="1" s="1"/>
  <c r="B48" i="1" s="1"/>
  <c r="B49" i="1" s="1"/>
  <c r="B50" i="1" s="1"/>
  <c r="B51" i="1" s="1"/>
  <c r="B52" i="1" s="1"/>
  <c r="B53" i="1" s="1"/>
  <c r="B54" i="1" s="1"/>
  <c r="B55" i="1" s="1"/>
  <c r="B56" i="1" s="1"/>
  <c r="B57" i="1" s="1"/>
  <c r="B58" i="1" s="1"/>
  <c r="B59" i="1" s="1"/>
  <c r="B60" i="1" s="1"/>
  <c r="B61" i="1" s="1"/>
  <c r="B62" i="1" s="1"/>
  <c r="B63" i="1" s="1"/>
  <c r="B64" i="1" s="1"/>
  <c r="B65" i="1" s="1"/>
  <c r="B66" i="1" s="1"/>
  <c r="B67" i="1" s="1"/>
  <c r="B68" i="1" s="1"/>
  <c r="B69" i="1" s="1"/>
  <c r="B70" i="1" s="1"/>
  <c r="B71" i="1" s="1"/>
  <c r="B72" i="1" s="1"/>
  <c r="B73" i="1" s="1"/>
  <c r="B74" i="1" s="1"/>
  <c r="B75" i="1" s="1"/>
  <c r="B76" i="1" s="1"/>
  <c r="B77" i="1" s="1"/>
  <c r="B78" i="1" s="1"/>
  <c r="B79" i="1" s="1"/>
  <c r="Q46" i="38" l="1"/>
  <c r="P46" i="38"/>
  <c r="Q22" i="38"/>
  <c r="P22" i="38"/>
  <c r="E13" i="124" l="1"/>
  <c r="G14" i="125"/>
  <c r="G16" i="125"/>
  <c r="B2" i="125"/>
  <c r="B2" i="124"/>
  <c r="G15" i="125"/>
  <c r="G13" i="125"/>
  <c r="G12" i="125"/>
  <c r="E11" i="125"/>
  <c r="C11" i="125"/>
  <c r="D9" i="125"/>
  <c r="E9" i="125" s="1"/>
  <c r="F9" i="125" s="1"/>
  <c r="D8" i="125"/>
  <c r="E8" i="125" s="1"/>
  <c r="F8" i="125" s="1"/>
  <c r="F11" i="125" l="1"/>
  <c r="G11" i="125" s="1"/>
  <c r="D11" i="125"/>
  <c r="D96" i="12" l="1"/>
  <c r="D95" i="12"/>
  <c r="D94" i="12"/>
  <c r="D93" i="12"/>
  <c r="D92" i="12"/>
  <c r="D64" i="12"/>
  <c r="D31" i="12"/>
  <c r="D27" i="121" l="1"/>
  <c r="D29" i="121"/>
  <c r="I36" i="5" l="1"/>
  <c r="D36" i="5" l="1"/>
  <c r="D29" i="122"/>
  <c r="D27" i="122"/>
  <c r="E37" i="5" l="1"/>
  <c r="F37" i="5"/>
  <c r="H37" i="5"/>
  <c r="I37" i="5"/>
  <c r="G16" i="124"/>
  <c r="G15" i="124"/>
  <c r="G14" i="124"/>
  <c r="G13" i="124"/>
  <c r="G12" i="124"/>
  <c r="F11" i="124"/>
  <c r="E11" i="124"/>
  <c r="D11" i="124"/>
  <c r="C11" i="124"/>
  <c r="D9" i="124"/>
  <c r="E9" i="124" s="1"/>
  <c r="F9" i="124" s="1"/>
  <c r="D8" i="124"/>
  <c r="E8" i="124" s="1"/>
  <c r="F8" i="124" s="1"/>
  <c r="G11" i="124" l="1"/>
  <c r="D8" i="8" l="1"/>
  <c r="D7" i="8"/>
  <c r="D6" i="8"/>
  <c r="E66" i="20" l="1"/>
  <c r="D66" i="20"/>
  <c r="E10" i="9"/>
  <c r="D37" i="5" l="1"/>
  <c r="C37" i="5"/>
  <c r="D8" i="22" l="1"/>
  <c r="K34" i="68" l="1"/>
  <c r="K33" i="68" s="1"/>
  <c r="K32" i="68" s="1"/>
  <c r="K31" i="68" s="1"/>
  <c r="J34" i="68"/>
  <c r="I34" i="68"/>
  <c r="H34" i="68"/>
  <c r="J33" i="68"/>
  <c r="I33" i="68"/>
  <c r="H33" i="68"/>
  <c r="J32" i="68"/>
  <c r="I32" i="68"/>
  <c r="I31" i="68" s="1"/>
  <c r="H32" i="68"/>
  <c r="H31" i="68" s="1"/>
  <c r="J31" i="68"/>
  <c r="K20" i="68"/>
  <c r="J20" i="68"/>
  <c r="I20" i="68"/>
  <c r="H20" i="68"/>
  <c r="G5" i="51" l="1"/>
  <c r="J5" i="51" s="1"/>
  <c r="M5" i="51" s="1"/>
  <c r="P5" i="51" s="1"/>
  <c r="D17" i="96"/>
  <c r="E42" i="20"/>
  <c r="D42" i="20"/>
  <c r="D25" i="101"/>
  <c r="F5" i="9"/>
  <c r="Q17" i="22" l="1"/>
  <c r="Q23" i="22"/>
  <c r="Q9" i="22" l="1"/>
  <c r="Q30" i="22" s="1"/>
  <c r="Q5" i="51" l="1"/>
  <c r="N5" i="51"/>
  <c r="K5" i="51"/>
  <c r="H5" i="51"/>
  <c r="D40" i="38" l="1"/>
  <c r="H11" i="101" l="1"/>
  <c r="H8" i="101"/>
  <c r="H7" i="101"/>
  <c r="F38" i="101"/>
  <c r="F15" i="101"/>
  <c r="F24" i="101" s="1"/>
  <c r="H37" i="101"/>
  <c r="H36" i="101"/>
  <c r="H35" i="101"/>
  <c r="H34" i="101"/>
  <c r="H33" i="101"/>
  <c r="H32" i="101"/>
  <c r="H30" i="101"/>
  <c r="H29" i="101"/>
  <c r="H28" i="101"/>
  <c r="H27" i="101"/>
  <c r="H26" i="101"/>
  <c r="H25" i="101"/>
  <c r="H23" i="101"/>
  <c r="H22" i="101"/>
  <c r="H21" i="101"/>
  <c r="H20" i="101"/>
  <c r="H19" i="101"/>
  <c r="H18" i="101"/>
  <c r="H17" i="101"/>
  <c r="H16" i="101"/>
  <c r="H14" i="101"/>
  <c r="H13" i="101"/>
  <c r="H12" i="101"/>
  <c r="H10" i="101"/>
  <c r="H9" i="101"/>
  <c r="H6" i="101"/>
  <c r="D38" i="101"/>
  <c r="F31" i="101" l="1"/>
  <c r="H38" i="101"/>
  <c r="D15" i="101"/>
  <c r="F39" i="101" l="1"/>
  <c r="H15" i="101"/>
  <c r="D24" i="101"/>
  <c r="H24" i="101" l="1"/>
  <c r="D31" i="101"/>
  <c r="H31" i="101" l="1"/>
  <c r="D39" i="101"/>
  <c r="H39" i="101" l="1"/>
  <c r="E33" i="10" l="1"/>
  <c r="E29" i="10"/>
  <c r="E24" i="10"/>
  <c r="E12" i="10"/>
  <c r="E6" i="10"/>
  <c r="E42" i="10" l="1"/>
  <c r="I21" i="17" l="1"/>
  <c r="I20" i="17"/>
  <c r="M19" i="17"/>
  <c r="N19" i="17" s="1"/>
  <c r="I19" i="17"/>
  <c r="I18" i="17"/>
  <c r="M17" i="17"/>
  <c r="N17" i="17" s="1"/>
  <c r="M16" i="17"/>
  <c r="N16" i="17" s="1"/>
  <c r="M15" i="17"/>
  <c r="N15" i="17" s="1"/>
  <c r="M14" i="17"/>
  <c r="N14" i="17" s="1"/>
  <c r="M11" i="17"/>
  <c r="N11" i="17" s="1"/>
  <c r="M10" i="17"/>
  <c r="N10" i="17" s="1"/>
  <c r="H33" i="2"/>
  <c r="G33" i="2"/>
  <c r="F33" i="2"/>
  <c r="I13" i="17" l="1"/>
  <c r="M21" i="17"/>
  <c r="N21" i="17" s="1"/>
  <c r="M22" i="17"/>
  <c r="N22" i="17" s="1"/>
  <c r="M23" i="17"/>
  <c r="N23" i="17" s="1"/>
  <c r="M24" i="17"/>
  <c r="N24" i="17" s="1"/>
  <c r="M27" i="17"/>
  <c r="N27" i="17" s="1"/>
  <c r="I15" i="17"/>
  <c r="I17" i="17"/>
  <c r="M13" i="17"/>
  <c r="N13" i="17" s="1"/>
  <c r="M20" i="17"/>
  <c r="N20" i="17" s="1"/>
  <c r="I27" i="17"/>
  <c r="M12" i="17"/>
  <c r="N12" i="17" s="1"/>
  <c r="I16" i="17"/>
  <c r="I10" i="17"/>
  <c r="I11" i="17"/>
  <c r="I12" i="17"/>
  <c r="I22" i="17"/>
  <c r="I24" i="17"/>
  <c r="D33" i="2"/>
  <c r="I14" i="17"/>
  <c r="E33" i="2"/>
  <c r="M18" i="17"/>
  <c r="N18" i="17" s="1"/>
  <c r="I23" i="17"/>
  <c r="F8" i="62"/>
  <c r="E8" i="62"/>
  <c r="D8" i="62"/>
  <c r="M29" i="22" l="1"/>
  <c r="G29" i="22"/>
  <c r="M28" i="22"/>
  <c r="G28" i="22"/>
  <c r="M27" i="22"/>
  <c r="G27" i="22"/>
  <c r="M26" i="22"/>
  <c r="G26" i="22"/>
  <c r="M25" i="22"/>
  <c r="G25" i="22"/>
  <c r="M24" i="22"/>
  <c r="G24" i="22"/>
  <c r="M22" i="22"/>
  <c r="G22" i="22"/>
  <c r="M21" i="22"/>
  <c r="G21" i="22"/>
  <c r="M20" i="22"/>
  <c r="G20" i="22"/>
  <c r="M19" i="22"/>
  <c r="G19" i="22"/>
  <c r="M18" i="22"/>
  <c r="G18" i="22"/>
  <c r="M16" i="22"/>
  <c r="G16" i="22"/>
  <c r="M15" i="22"/>
  <c r="G15" i="22"/>
  <c r="M14" i="22"/>
  <c r="G14" i="22"/>
  <c r="M13" i="22"/>
  <c r="G13" i="22"/>
  <c r="M12" i="22"/>
  <c r="G12" i="22"/>
  <c r="M11" i="22"/>
  <c r="G11" i="22"/>
  <c r="J14" i="22" l="1"/>
  <c r="J12" i="22"/>
  <c r="J26" i="22"/>
  <c r="J27" i="22"/>
  <c r="J21" i="22"/>
  <c r="J15" i="22"/>
  <c r="J13" i="22"/>
  <c r="J16" i="22"/>
  <c r="J28" i="22"/>
  <c r="J24" i="22"/>
  <c r="J11" i="22"/>
  <c r="J20" i="22"/>
  <c r="J18" i="22"/>
  <c r="J19" i="22"/>
  <c r="J22" i="22"/>
  <c r="J25" i="22"/>
  <c r="J29" i="22"/>
  <c r="D5" i="96" l="1"/>
  <c r="E5" i="96"/>
  <c r="D11" i="96"/>
  <c r="E17" i="96"/>
  <c r="E11" i="96" s="1"/>
  <c r="E23" i="96" l="1"/>
  <c r="D23" i="96"/>
  <c r="D10" i="95" l="1"/>
  <c r="D6" i="75" l="1"/>
  <c r="E6" i="75"/>
  <c r="F6" i="75"/>
  <c r="G6" i="75"/>
  <c r="H6" i="75"/>
  <c r="I6" i="75"/>
  <c r="J6" i="75"/>
  <c r="K6" i="75"/>
  <c r="D12" i="75"/>
  <c r="E12" i="75"/>
  <c r="F12" i="75"/>
  <c r="G12" i="75"/>
  <c r="H12" i="75"/>
  <c r="I12" i="75"/>
  <c r="J12" i="75"/>
  <c r="K12" i="75"/>
  <c r="D18" i="75"/>
  <c r="E18" i="75"/>
  <c r="F18" i="75"/>
  <c r="G18" i="75"/>
  <c r="H18" i="75"/>
  <c r="I18" i="75"/>
  <c r="J18" i="75"/>
  <c r="K18" i="75"/>
  <c r="D24" i="75"/>
  <c r="E24" i="75"/>
  <c r="F24" i="75"/>
  <c r="G24" i="75"/>
  <c r="H24" i="75"/>
  <c r="I24" i="75"/>
  <c r="J24" i="75"/>
  <c r="K24" i="75"/>
  <c r="G27" i="73"/>
  <c r="H27" i="73"/>
  <c r="I27" i="73"/>
  <c r="D9" i="69"/>
  <c r="E9" i="69"/>
  <c r="F9" i="69"/>
  <c r="G9" i="69"/>
  <c r="H9" i="69"/>
  <c r="E12" i="69"/>
  <c r="F12" i="69"/>
  <c r="G12" i="69"/>
  <c r="H12" i="69"/>
  <c r="E19" i="69"/>
  <c r="F19" i="69"/>
  <c r="G19" i="69"/>
  <c r="H19" i="69"/>
  <c r="E27" i="69"/>
  <c r="F27" i="69"/>
  <c r="G27" i="69"/>
  <c r="H27" i="69"/>
  <c r="E36" i="69"/>
  <c r="F36" i="69"/>
  <c r="G36" i="69"/>
  <c r="H36" i="69"/>
  <c r="H7" i="68"/>
  <c r="I7" i="68"/>
  <c r="J7" i="68"/>
  <c r="K7" i="68"/>
  <c r="D12" i="68"/>
  <c r="E12" i="68"/>
  <c r="F12" i="68"/>
  <c r="G12" i="68"/>
  <c r="H12" i="68"/>
  <c r="I12" i="68"/>
  <c r="J12" i="68"/>
  <c r="K12" i="68"/>
  <c r="D15" i="68"/>
  <c r="E15" i="68"/>
  <c r="F15" i="68"/>
  <c r="G15" i="68"/>
  <c r="H15" i="68"/>
  <c r="I15" i="68"/>
  <c r="J15" i="68"/>
  <c r="K15" i="68"/>
  <c r="D20" i="68"/>
  <c r="E20" i="68"/>
  <c r="F20" i="68"/>
  <c r="G20" i="68"/>
  <c r="H43" i="68"/>
  <c r="I43" i="68"/>
  <c r="J43" i="68"/>
  <c r="K43" i="68"/>
  <c r="D8" i="67"/>
  <c r="D10" i="67" s="1"/>
  <c r="C8" i="67"/>
  <c r="C10" i="67" s="1"/>
  <c r="C7" i="66"/>
  <c r="D7" i="66"/>
  <c r="E30" i="75" l="1"/>
  <c r="K30" i="75"/>
  <c r="J30" i="75"/>
  <c r="I30" i="75"/>
  <c r="F30" i="75"/>
  <c r="H30" i="75"/>
  <c r="G30" i="75"/>
  <c r="D30" i="75"/>
  <c r="F27" i="73"/>
  <c r="H43" i="69"/>
  <c r="H22" i="69"/>
  <c r="J44" i="68"/>
  <c r="I44" i="68"/>
  <c r="K44" i="68"/>
  <c r="H44" i="68"/>
  <c r="D15" i="57"/>
  <c r="D9" i="56"/>
  <c r="D8" i="56" s="1"/>
  <c r="E9" i="56"/>
  <c r="E8" i="56" s="1"/>
  <c r="F9" i="56"/>
  <c r="F8" i="56" s="1"/>
  <c r="G9" i="56"/>
  <c r="G8" i="56" s="1"/>
  <c r="H9" i="56"/>
  <c r="H8" i="56" s="1"/>
  <c r="I9" i="56"/>
  <c r="I8" i="56" s="1"/>
  <c r="J9" i="56"/>
  <c r="J8" i="56" s="1"/>
  <c r="K9" i="56"/>
  <c r="K8" i="56" s="1"/>
  <c r="L9" i="56"/>
  <c r="L8" i="56" s="1"/>
  <c r="M9" i="56"/>
  <c r="M8" i="56" s="1"/>
  <c r="N9" i="56"/>
  <c r="N8" i="56" s="1"/>
  <c r="O9" i="56"/>
  <c r="O8" i="56" s="1"/>
  <c r="P9" i="56"/>
  <c r="P8" i="56" s="1"/>
  <c r="Q9" i="56"/>
  <c r="Q8" i="56" s="1"/>
  <c r="R9" i="56"/>
  <c r="R8" i="56" s="1"/>
  <c r="S9" i="56"/>
  <c r="S8" i="56" s="1"/>
  <c r="T9" i="56"/>
  <c r="T8" i="56" s="1"/>
  <c r="D16" i="56"/>
  <c r="D15" i="56" s="1"/>
  <c r="E16" i="56"/>
  <c r="E15" i="56" s="1"/>
  <c r="F16" i="56"/>
  <c r="F15" i="56" s="1"/>
  <c r="G16" i="56"/>
  <c r="G15" i="56" s="1"/>
  <c r="H16" i="56"/>
  <c r="H15" i="56" s="1"/>
  <c r="I16" i="56"/>
  <c r="I15" i="56" s="1"/>
  <c r="J16" i="56"/>
  <c r="J15" i="56" s="1"/>
  <c r="K16" i="56"/>
  <c r="K15" i="56" s="1"/>
  <c r="L16" i="56"/>
  <c r="L15" i="56" s="1"/>
  <c r="M16" i="56"/>
  <c r="M15" i="56" s="1"/>
  <c r="N16" i="56"/>
  <c r="N15" i="56" s="1"/>
  <c r="O16" i="56"/>
  <c r="O15" i="56" s="1"/>
  <c r="P16" i="56"/>
  <c r="P15" i="56" s="1"/>
  <c r="Q16" i="56"/>
  <c r="Q15" i="56" s="1"/>
  <c r="R16" i="56"/>
  <c r="R15" i="56" s="1"/>
  <c r="S16" i="56"/>
  <c r="S15" i="56" s="1"/>
  <c r="T16" i="56"/>
  <c r="T15" i="56" s="1"/>
  <c r="D9" i="55"/>
  <c r="D8" i="55" s="1"/>
  <c r="E9" i="55"/>
  <c r="E8" i="55" s="1"/>
  <c r="F9" i="55"/>
  <c r="F8" i="55" s="1"/>
  <c r="G9" i="55"/>
  <c r="G8" i="55" s="1"/>
  <c r="H9" i="55"/>
  <c r="H8" i="55" s="1"/>
  <c r="I9" i="55"/>
  <c r="I8" i="55" s="1"/>
  <c r="J9" i="55"/>
  <c r="J8" i="55" s="1"/>
  <c r="K9" i="55"/>
  <c r="K8" i="55" s="1"/>
  <c r="L9" i="55"/>
  <c r="L8" i="55" s="1"/>
  <c r="M9" i="55"/>
  <c r="M8" i="55" s="1"/>
  <c r="N9" i="55"/>
  <c r="N8" i="55" s="1"/>
  <c r="O9" i="55"/>
  <c r="O8" i="55" s="1"/>
  <c r="P9" i="55"/>
  <c r="P8" i="55" s="1"/>
  <c r="Q9" i="55"/>
  <c r="Q8" i="55" s="1"/>
  <c r="R9" i="55"/>
  <c r="R8" i="55" s="1"/>
  <c r="S9" i="55"/>
  <c r="S8" i="55" s="1"/>
  <c r="T9" i="55"/>
  <c r="T8" i="55" s="1"/>
  <c r="D15" i="55"/>
  <c r="E15" i="55"/>
  <c r="F15" i="55"/>
  <c r="G15" i="55"/>
  <c r="H15" i="55"/>
  <c r="I15" i="55"/>
  <c r="J15" i="55"/>
  <c r="K15" i="55"/>
  <c r="L15" i="55"/>
  <c r="M15" i="55"/>
  <c r="N15" i="55"/>
  <c r="O15" i="55"/>
  <c r="P15" i="55"/>
  <c r="Q15" i="55"/>
  <c r="R15" i="55"/>
  <c r="S15" i="55"/>
  <c r="T15" i="55"/>
  <c r="Q15" i="54"/>
  <c r="P15" i="54"/>
  <c r="O15" i="54"/>
  <c r="M15" i="54"/>
  <c r="L15" i="54"/>
  <c r="K15" i="54"/>
  <c r="J15" i="54"/>
  <c r="I15" i="54"/>
  <c r="H15" i="54"/>
  <c r="G15" i="54"/>
  <c r="F15" i="54"/>
  <c r="E15" i="54"/>
  <c r="D15" i="54"/>
  <c r="Q10" i="54"/>
  <c r="P10" i="54"/>
  <c r="O10" i="54"/>
  <c r="M10" i="54"/>
  <c r="L10" i="54"/>
  <c r="K10" i="54"/>
  <c r="J10" i="54"/>
  <c r="I10" i="54"/>
  <c r="H10" i="54"/>
  <c r="G10" i="54"/>
  <c r="F10" i="54"/>
  <c r="E10" i="54"/>
  <c r="D10" i="54"/>
  <c r="N12" i="51"/>
  <c r="K12" i="51"/>
  <c r="P15" i="51"/>
  <c r="Q15" i="51"/>
  <c r="P14" i="51"/>
  <c r="M12" i="51"/>
  <c r="J12" i="51"/>
  <c r="G12" i="51"/>
  <c r="D12" i="51"/>
  <c r="P10" i="51"/>
  <c r="H7" i="51"/>
  <c r="E7" i="51"/>
  <c r="P9" i="51"/>
  <c r="M7" i="51"/>
  <c r="J7" i="51"/>
  <c r="G7" i="51"/>
  <c r="D7" i="51"/>
  <c r="E5" i="51"/>
  <c r="P9" i="54" l="1"/>
  <c r="H9" i="54"/>
  <c r="Q9" i="54"/>
  <c r="G9" i="54"/>
  <c r="F9" i="54"/>
  <c r="O9" i="54"/>
  <c r="Q7" i="56"/>
  <c r="I7" i="56"/>
  <c r="N15" i="54"/>
  <c r="D9" i="54"/>
  <c r="L9" i="54"/>
  <c r="O7" i="56"/>
  <c r="G7" i="56"/>
  <c r="N10" i="54"/>
  <c r="H7" i="56"/>
  <c r="P7" i="56"/>
  <c r="Q7" i="55"/>
  <c r="I7" i="55"/>
  <c r="O7" i="55"/>
  <c r="G7" i="55"/>
  <c r="H7" i="55"/>
  <c r="P7" i="55"/>
  <c r="R15" i="54"/>
  <c r="R10" i="54"/>
  <c r="I9" i="54"/>
  <c r="K9" i="54"/>
  <c r="E9" i="54"/>
  <c r="M9" i="54"/>
  <c r="H44" i="69"/>
  <c r="I22" i="69"/>
  <c r="K45" i="68"/>
  <c r="I45" i="68"/>
  <c r="J45" i="68"/>
  <c r="H45" i="68"/>
  <c r="N7" i="56"/>
  <c r="F7" i="56"/>
  <c r="M7" i="56"/>
  <c r="E7" i="56"/>
  <c r="T7" i="56"/>
  <c r="L7" i="56"/>
  <c r="D7" i="56"/>
  <c r="S7" i="56"/>
  <c r="K7" i="56"/>
  <c r="R7" i="56"/>
  <c r="J7" i="56"/>
  <c r="F7" i="55"/>
  <c r="M7" i="55"/>
  <c r="E7" i="55"/>
  <c r="T7" i="55"/>
  <c r="L7" i="55"/>
  <c r="D7" i="55"/>
  <c r="N7" i="55"/>
  <c r="S7" i="55"/>
  <c r="K7" i="55"/>
  <c r="R7" i="55"/>
  <c r="J7" i="55"/>
  <c r="P12" i="51"/>
  <c r="K7" i="51"/>
  <c r="P7" i="51"/>
  <c r="Q9" i="51"/>
  <c r="Q14" i="51"/>
  <c r="Q10" i="51"/>
  <c r="H12" i="51"/>
  <c r="E12" i="51"/>
  <c r="N7" i="51"/>
  <c r="R9" i="54" l="1"/>
  <c r="J9" i="54"/>
  <c r="N9" i="54"/>
  <c r="Q12" i="51"/>
  <c r="Q7" i="51"/>
  <c r="D23" i="50" l="1"/>
  <c r="E23" i="50"/>
  <c r="F23" i="50"/>
  <c r="G23" i="50"/>
  <c r="H23" i="50"/>
  <c r="D10" i="49"/>
  <c r="E10" i="49"/>
  <c r="F10" i="49"/>
  <c r="G10" i="49"/>
  <c r="H10" i="49"/>
  <c r="E16" i="48"/>
  <c r="E15" i="48" s="1"/>
  <c r="D16" i="48"/>
  <c r="E6" i="48"/>
  <c r="E5" i="48" s="1"/>
  <c r="D6" i="48"/>
  <c r="D16" i="47"/>
  <c r="E16" i="47"/>
  <c r="F16" i="47"/>
  <c r="G16" i="47"/>
  <c r="H16" i="47"/>
  <c r="I16" i="47"/>
  <c r="J16" i="47"/>
  <c r="K16" i="47"/>
  <c r="O8" i="45"/>
  <c r="O9" i="45"/>
  <c r="O10" i="45"/>
  <c r="O11" i="45"/>
  <c r="O12" i="45"/>
  <c r="O13" i="45"/>
  <c r="O14" i="45"/>
  <c r="O15" i="45"/>
  <c r="O16" i="45"/>
  <c r="O17" i="45"/>
  <c r="D18" i="45"/>
  <c r="E18" i="45"/>
  <c r="F18" i="45"/>
  <c r="G18" i="45"/>
  <c r="H18" i="45"/>
  <c r="I18" i="45"/>
  <c r="J18" i="45"/>
  <c r="K18" i="45"/>
  <c r="L18" i="45"/>
  <c r="M18" i="45"/>
  <c r="N18" i="45"/>
  <c r="D11" i="44"/>
  <c r="E11" i="44"/>
  <c r="H16" i="43"/>
  <c r="I16" i="43"/>
  <c r="J16" i="43"/>
  <c r="K16" i="43"/>
  <c r="R23" i="42"/>
  <c r="Q23" i="42"/>
  <c r="P23" i="42"/>
  <c r="O23" i="42"/>
  <c r="N23" i="42"/>
  <c r="M23" i="42"/>
  <c r="L23" i="42"/>
  <c r="K23" i="42"/>
  <c r="J23" i="42"/>
  <c r="I23" i="42"/>
  <c r="H23" i="42"/>
  <c r="G23" i="42"/>
  <c r="F23" i="42"/>
  <c r="E23" i="42"/>
  <c r="D23" i="42"/>
  <c r="S22" i="42"/>
  <c r="S21" i="42"/>
  <c r="S20" i="42"/>
  <c r="S19" i="42"/>
  <c r="S18" i="42"/>
  <c r="S17" i="42"/>
  <c r="S16" i="42"/>
  <c r="S15" i="42"/>
  <c r="S14" i="42"/>
  <c r="S13" i="42"/>
  <c r="S12" i="42"/>
  <c r="S11" i="42"/>
  <c r="S10" i="42"/>
  <c r="S9" i="42"/>
  <c r="S8" i="42"/>
  <c r="S7" i="42"/>
  <c r="D14" i="41"/>
  <c r="D18" i="39"/>
  <c r="E18" i="39"/>
  <c r="G18" i="39"/>
  <c r="H18" i="39"/>
  <c r="I18" i="39"/>
  <c r="D19" i="39"/>
  <c r="E19" i="39"/>
  <c r="G19" i="39"/>
  <c r="H19" i="39"/>
  <c r="I19" i="39"/>
  <c r="D29" i="39"/>
  <c r="G29" i="39"/>
  <c r="H29" i="39"/>
  <c r="I29" i="39"/>
  <c r="D36" i="38"/>
  <c r="D46" i="38" s="1"/>
  <c r="D22" i="38" l="1"/>
  <c r="I23" i="50"/>
  <c r="O18" i="45"/>
  <c r="S23" i="42"/>
  <c r="F9" i="32" l="1"/>
  <c r="F15" i="32" s="1"/>
  <c r="G9" i="32"/>
  <c r="G15" i="32" s="1"/>
  <c r="H9" i="32"/>
  <c r="H15" i="32" s="1"/>
  <c r="I9" i="32"/>
  <c r="I15" i="32" s="1"/>
  <c r="J9" i="32"/>
  <c r="J15" i="32" s="1"/>
  <c r="K9" i="32"/>
  <c r="K15" i="32" s="1"/>
  <c r="L9" i="32"/>
  <c r="L15" i="32" s="1"/>
  <c r="M9" i="32"/>
  <c r="M15" i="32" s="1"/>
  <c r="N9" i="32"/>
  <c r="N15" i="32" s="1"/>
  <c r="O9" i="32"/>
  <c r="O15" i="32" s="1"/>
  <c r="D15" i="32"/>
  <c r="E15" i="32"/>
  <c r="E14" i="31"/>
  <c r="F14" i="31"/>
  <c r="D28" i="29"/>
  <c r="E28" i="29"/>
  <c r="F28" i="29"/>
  <c r="G28" i="29"/>
  <c r="H28" i="29"/>
  <c r="I28" i="29"/>
  <c r="D9" i="28"/>
  <c r="E9" i="28"/>
  <c r="F9" i="28"/>
  <c r="G9" i="28"/>
  <c r="G15" i="28" s="1"/>
  <c r="H9" i="28"/>
  <c r="H15" i="28" s="1"/>
  <c r="J9" i="28"/>
  <c r="J15" i="28" s="1"/>
  <c r="D12" i="28"/>
  <c r="E12" i="28"/>
  <c r="F12" i="28"/>
  <c r="I12" i="28"/>
  <c r="I15" i="28" s="1"/>
  <c r="D10" i="27"/>
  <c r="E10" i="27"/>
  <c r="F10" i="27"/>
  <c r="G10" i="27"/>
  <c r="H10" i="27"/>
  <c r="I10" i="27"/>
  <c r="J10" i="27"/>
  <c r="K10" i="27"/>
  <c r="L10" i="27"/>
  <c r="M10" i="27"/>
  <c r="N10" i="27"/>
  <c r="O10" i="27"/>
  <c r="D18" i="27"/>
  <c r="E18" i="27"/>
  <c r="F18" i="27"/>
  <c r="G18" i="27"/>
  <c r="H18" i="27"/>
  <c r="I18" i="27"/>
  <c r="J18" i="27"/>
  <c r="K18" i="27"/>
  <c r="L18" i="27"/>
  <c r="M18" i="27"/>
  <c r="N18" i="27"/>
  <c r="O18" i="27"/>
  <c r="D24" i="27"/>
  <c r="E24" i="27"/>
  <c r="F24" i="27"/>
  <c r="G24" i="27"/>
  <c r="H24" i="27"/>
  <c r="I24" i="27"/>
  <c r="J24" i="27"/>
  <c r="K24" i="27"/>
  <c r="L24" i="27"/>
  <c r="M24" i="27"/>
  <c r="N24" i="27"/>
  <c r="O24" i="27"/>
  <c r="D8" i="25"/>
  <c r="D17" i="25" s="1"/>
  <c r="E8" i="25"/>
  <c r="E17" i="25" s="1"/>
  <c r="F8" i="25"/>
  <c r="F17" i="25" s="1"/>
  <c r="G8" i="25"/>
  <c r="G17" i="25" s="1"/>
  <c r="H8" i="25"/>
  <c r="H17" i="25" s="1"/>
  <c r="I8" i="25"/>
  <c r="I17" i="25" s="1"/>
  <c r="J8" i="25"/>
  <c r="J17" i="25" s="1"/>
  <c r="K8" i="25"/>
  <c r="K17" i="25" s="1"/>
  <c r="H8" i="24"/>
  <c r="G8" i="24"/>
  <c r="F8" i="24"/>
  <c r="E8" i="24"/>
  <c r="D8" i="24"/>
  <c r="I7" i="24"/>
  <c r="I6" i="24"/>
  <c r="D15" i="28" l="1"/>
  <c r="E15" i="28"/>
  <c r="F15" i="28"/>
  <c r="J31" i="27"/>
  <c r="H31" i="27"/>
  <c r="N31" i="27"/>
  <c r="G31" i="27"/>
  <c r="M31" i="27"/>
  <c r="O31" i="27"/>
  <c r="F31" i="27"/>
  <c r="E31" i="27"/>
  <c r="L31" i="27"/>
  <c r="D31" i="27"/>
  <c r="K31" i="27"/>
  <c r="I31" i="27"/>
  <c r="I8" i="24"/>
  <c r="E9" i="22" l="1"/>
  <c r="F9" i="22"/>
  <c r="H9" i="22"/>
  <c r="I9" i="22"/>
  <c r="K9" i="22"/>
  <c r="L9" i="22"/>
  <c r="N9" i="22"/>
  <c r="O9" i="22"/>
  <c r="P9" i="22"/>
  <c r="R9" i="22"/>
  <c r="S9" i="22"/>
  <c r="D10" i="22"/>
  <c r="G10" i="22"/>
  <c r="G9" i="22" s="1"/>
  <c r="J10" i="22"/>
  <c r="M10" i="22"/>
  <c r="D11" i="22"/>
  <c r="D12" i="22"/>
  <c r="D13" i="22"/>
  <c r="D14" i="22"/>
  <c r="D15" i="22"/>
  <c r="D16" i="22"/>
  <c r="E17" i="22"/>
  <c r="F17" i="22"/>
  <c r="H17" i="22"/>
  <c r="I17" i="22"/>
  <c r="K17" i="22"/>
  <c r="L17" i="22"/>
  <c r="M17" i="22"/>
  <c r="N17" i="22"/>
  <c r="O17" i="22"/>
  <c r="P17" i="22"/>
  <c r="R17" i="22"/>
  <c r="S17" i="22"/>
  <c r="D18" i="22"/>
  <c r="G17" i="22"/>
  <c r="J17" i="22"/>
  <c r="D19" i="22"/>
  <c r="D20" i="22"/>
  <c r="D21" i="22"/>
  <c r="D22" i="22"/>
  <c r="E23" i="22"/>
  <c r="F23" i="22"/>
  <c r="H23" i="22"/>
  <c r="I23" i="22"/>
  <c r="K23" i="22"/>
  <c r="L23" i="22"/>
  <c r="N23" i="22"/>
  <c r="O23" i="22"/>
  <c r="P23" i="22"/>
  <c r="R23" i="22"/>
  <c r="S23" i="22"/>
  <c r="D24" i="22"/>
  <c r="G23" i="22"/>
  <c r="M23" i="22"/>
  <c r="D25" i="22"/>
  <c r="D26" i="22"/>
  <c r="D27" i="22"/>
  <c r="D28" i="22"/>
  <c r="D29" i="22"/>
  <c r="J23" i="22"/>
  <c r="D8" i="21"/>
  <c r="D6" i="21" s="1"/>
  <c r="D13" i="20"/>
  <c r="E13" i="20"/>
  <c r="D25" i="20"/>
  <c r="E25" i="20"/>
  <c r="D33" i="20"/>
  <c r="E33" i="20"/>
  <c r="D38" i="20"/>
  <c r="E38" i="20"/>
  <c r="D54" i="20"/>
  <c r="D75" i="20"/>
  <c r="E75" i="20"/>
  <c r="D20" i="19"/>
  <c r="I9" i="17"/>
  <c r="I25" i="17" s="1"/>
  <c r="M9" i="17"/>
  <c r="M25" i="17" s="1"/>
  <c r="D25" i="17"/>
  <c r="E25" i="17"/>
  <c r="F25" i="17"/>
  <c r="G25" i="17"/>
  <c r="H25" i="17"/>
  <c r="J25" i="17"/>
  <c r="K25" i="17"/>
  <c r="L25" i="17"/>
  <c r="H24" i="16"/>
  <c r="G24" i="16"/>
  <c r="F24" i="16"/>
  <c r="E24" i="16"/>
  <c r="D24" i="16"/>
  <c r="H27" i="16"/>
  <c r="G27" i="16"/>
  <c r="F27" i="16"/>
  <c r="E27" i="16"/>
  <c r="H26" i="16"/>
  <c r="G26" i="16"/>
  <c r="F26" i="16"/>
  <c r="E26" i="16"/>
  <c r="H25" i="16"/>
  <c r="G25" i="16"/>
  <c r="F25" i="16"/>
  <c r="E25" i="16"/>
  <c r="D25" i="16"/>
  <c r="D26" i="16"/>
  <c r="D27" i="16"/>
  <c r="H23" i="16"/>
  <c r="G23" i="16"/>
  <c r="F23" i="16"/>
  <c r="E23" i="16"/>
  <c r="H22" i="16"/>
  <c r="G22" i="16"/>
  <c r="F22" i="16"/>
  <c r="E22" i="16"/>
  <c r="H21" i="16"/>
  <c r="G21" i="16"/>
  <c r="F21" i="16"/>
  <c r="E21" i="16"/>
  <c r="H20" i="16"/>
  <c r="G20" i="16"/>
  <c r="F20" i="16"/>
  <c r="E20" i="16"/>
  <c r="H19" i="16"/>
  <c r="G19" i="16"/>
  <c r="F19" i="16"/>
  <c r="E19" i="16"/>
  <c r="K30" i="22" l="1"/>
  <c r="D17" i="22"/>
  <c r="E57" i="20"/>
  <c r="E61" i="20" s="1"/>
  <c r="D60" i="20"/>
  <c r="N9" i="17"/>
  <c r="O9" i="17" s="1"/>
  <c r="H30" i="22"/>
  <c r="D23" i="22"/>
  <c r="P30" i="22"/>
  <c r="O30" i="22"/>
  <c r="L30" i="22"/>
  <c r="M9" i="22"/>
  <c r="M30" i="22" s="1"/>
  <c r="J9" i="22"/>
  <c r="J30" i="22" s="1"/>
  <c r="S30" i="22"/>
  <c r="R30" i="22"/>
  <c r="N30" i="22"/>
  <c r="I30" i="22"/>
  <c r="F30" i="22"/>
  <c r="D9" i="22"/>
  <c r="E30" i="22"/>
  <c r="G30" i="22"/>
  <c r="O10" i="17"/>
  <c r="O15" i="17"/>
  <c r="O19" i="17"/>
  <c r="O13" i="17"/>
  <c r="O12" i="17"/>
  <c r="O16" i="17"/>
  <c r="O20" i="17"/>
  <c r="O24" i="17"/>
  <c r="O27" i="17"/>
  <c r="O11" i="17"/>
  <c r="O21" i="17"/>
  <c r="O23" i="17"/>
  <c r="O14" i="17"/>
  <c r="O18" i="17"/>
  <c r="O22" i="17"/>
  <c r="O17" i="17"/>
  <c r="D23" i="16"/>
  <c r="D22" i="16"/>
  <c r="D21" i="16"/>
  <c r="D20" i="16"/>
  <c r="D19" i="16"/>
  <c r="H32" i="16"/>
  <c r="H31" i="16"/>
  <c r="H30" i="16"/>
  <c r="G32" i="16"/>
  <c r="G31" i="16"/>
  <c r="G30" i="16"/>
  <c r="F32" i="16"/>
  <c r="F31" i="16"/>
  <c r="F30" i="16"/>
  <c r="E32" i="16"/>
  <c r="E31" i="16"/>
  <c r="E30" i="16"/>
  <c r="D32" i="16"/>
  <c r="D31" i="16"/>
  <c r="D30" i="16"/>
  <c r="E74" i="20" l="1"/>
  <c r="D59" i="20"/>
  <c r="E60" i="20"/>
  <c r="D74" i="20"/>
  <c r="D61" i="20"/>
  <c r="N25" i="17"/>
  <c r="O25" i="17" s="1"/>
  <c r="E59" i="20"/>
  <c r="D30" i="22"/>
  <c r="D13" i="12"/>
  <c r="D43" i="12"/>
  <c r="D54" i="12"/>
  <c r="D74" i="12"/>
  <c r="D85" i="12" s="1"/>
  <c r="F5" i="10"/>
  <c r="D6" i="10"/>
  <c r="F7" i="10"/>
  <c r="F8" i="10"/>
  <c r="F9" i="10"/>
  <c r="F10" i="10"/>
  <c r="F11" i="10"/>
  <c r="D12" i="10"/>
  <c r="F13" i="10"/>
  <c r="F14" i="10"/>
  <c r="F15" i="10"/>
  <c r="F16" i="10"/>
  <c r="F17" i="10"/>
  <c r="F23" i="10"/>
  <c r="D24" i="10"/>
  <c r="F26" i="10"/>
  <c r="F27" i="10"/>
  <c r="F28" i="10"/>
  <c r="D29" i="10"/>
  <c r="F30" i="10"/>
  <c r="F31" i="10"/>
  <c r="F32" i="10"/>
  <c r="D33" i="10"/>
  <c r="F34" i="10"/>
  <c r="F35" i="10"/>
  <c r="F36" i="10"/>
  <c r="F37" i="10"/>
  <c r="E5" i="9"/>
  <c r="C10" i="9"/>
  <c r="D10" i="9"/>
  <c r="F10" i="9"/>
  <c r="C16" i="9"/>
  <c r="C18" i="9" s="1"/>
  <c r="D16" i="9"/>
  <c r="D18" i="9" s="1"/>
  <c r="E16" i="9"/>
  <c r="F16" i="9"/>
  <c r="F20" i="9" l="1"/>
  <c r="F19" i="9"/>
  <c r="F18" i="9"/>
  <c r="F33" i="10"/>
  <c r="F29" i="10"/>
  <c r="F24" i="10"/>
  <c r="F12" i="10"/>
  <c r="E18" i="9"/>
  <c r="D42" i="10"/>
  <c r="F6" i="10"/>
  <c r="D44" i="12"/>
  <c r="C19" i="9"/>
  <c r="D19" i="9"/>
  <c r="E20" i="9"/>
  <c r="D20" i="9"/>
  <c r="E19" i="9"/>
  <c r="C20" i="9"/>
  <c r="H9" i="6"/>
  <c r="H16" i="6" s="1"/>
  <c r="G9" i="6"/>
  <c r="G16" i="6" s="1"/>
  <c r="F9" i="6"/>
  <c r="F16" i="6" s="1"/>
  <c r="E9" i="6"/>
  <c r="E16" i="6" s="1"/>
  <c r="D9" i="6"/>
  <c r="D16" i="6" s="1"/>
  <c r="G37" i="5"/>
  <c r="I20" i="5"/>
  <c r="H20" i="5"/>
  <c r="G20" i="5"/>
  <c r="F20" i="5"/>
  <c r="E20" i="5"/>
  <c r="D20" i="5"/>
  <c r="C20" i="5"/>
  <c r="D89" i="12" l="1"/>
  <c r="D65" i="12"/>
  <c r="D86" i="12" s="1"/>
  <c r="F42" i="10"/>
  <c r="H50" i="2"/>
  <c r="G50" i="2"/>
  <c r="F50" i="2"/>
  <c r="E50" i="2"/>
  <c r="D50" i="2"/>
  <c r="H45" i="2"/>
  <c r="H46" i="2" s="1"/>
  <c r="G45" i="2"/>
  <c r="G46" i="2" s="1"/>
  <c r="F45" i="2"/>
  <c r="F46" i="2" s="1"/>
  <c r="E45" i="2"/>
  <c r="E46" i="2" s="1"/>
  <c r="D45" i="2"/>
  <c r="D46" i="2" s="1"/>
  <c r="H15" i="2"/>
  <c r="G15" i="2"/>
  <c r="F15" i="2"/>
  <c r="E15" i="2"/>
  <c r="D15" i="2"/>
  <c r="H14" i="2"/>
  <c r="G14" i="2"/>
  <c r="F14" i="2"/>
  <c r="E14" i="2"/>
  <c r="D14" i="2"/>
  <c r="H13" i="2"/>
  <c r="G13" i="2"/>
  <c r="F13" i="2"/>
  <c r="E13" i="2"/>
  <c r="D13" i="2"/>
  <c r="D91" i="12" l="1"/>
  <c r="D90" i="12"/>
  <c r="D98" i="12" l="1"/>
</calcChain>
</file>

<file path=xl/sharedStrings.xml><?xml version="1.0" encoding="utf-8"?>
<sst xmlns="http://schemas.openxmlformats.org/spreadsheetml/2006/main" count="3352" uniqueCount="1763">
  <si>
    <t>Informação quantitativa</t>
  </si>
  <si>
    <t>Quadro</t>
  </si>
  <si>
    <t>Nome</t>
  </si>
  <si>
    <t>Rácios de capital e resumo dos seus principais componentes</t>
  </si>
  <si>
    <t>Voltar ao Índice</t>
  </si>
  <si>
    <t>Milhares de euros</t>
  </si>
  <si>
    <t>a</t>
  </si>
  <si>
    <t>b</t>
  </si>
  <si>
    <t>c</t>
  </si>
  <si>
    <t>d</t>
  </si>
  <si>
    <t>e</t>
  </si>
  <si>
    <t>Fundos próprios disponíveis (montantes)</t>
  </si>
  <si>
    <t xml:space="preserve">Fundos próprios principais de nível 1 (CET1) </t>
  </si>
  <si>
    <t xml:space="preserve">Fundos próprios de nível 1 </t>
  </si>
  <si>
    <t xml:space="preserve">Capital total </t>
  </si>
  <si>
    <t>Montantes das exposições ponderadas pelo risco</t>
  </si>
  <si>
    <t>Montante total das exposições</t>
  </si>
  <si>
    <t>Rácios de Fundos próprios (em percentagem do montante da exposição ponderada pelo risco)</t>
  </si>
  <si>
    <t>Rácio de fundos próprios principais de nível 1 (%)</t>
  </si>
  <si>
    <t>Rácio de nível 1 (%)</t>
  </si>
  <si>
    <t>Rácio de fundos próprios total (%)</t>
  </si>
  <si>
    <t>Requisitos de fundos próprios adicionais para fazer face a outros riscos que não o risco de alavancagem excessiva (em percentagem do montante da exposição ponderada pelo risco)</t>
  </si>
  <si>
    <t>EU 7a</t>
  </si>
  <si>
    <t xml:space="preserve">Requisitos de fundos próprios adicionais para fazer face a outros riscos que não o risco de alavancagem excessiva (%) </t>
  </si>
  <si>
    <t>EU 7b</t>
  </si>
  <si>
    <t xml:space="preserve">     do qual: a satisfazer através de fundos próprios CET1 (pontos percentuais)</t>
  </si>
  <si>
    <t>EU 7c</t>
  </si>
  <si>
    <t xml:space="preserve">     do qual: a satisfazer através de fundos próprios de nível 1 (pontos percentuais)</t>
  </si>
  <si>
    <t>EU 7d</t>
  </si>
  <si>
    <t>Total dos requisitos de fundos próprios SREP (%)</t>
  </si>
  <si>
    <t>Requisito combinado de fundos próprios global e de reserva de fundos próprios (em percentagem do montante da exposição ponderada pelo risco)</t>
  </si>
  <si>
    <t>Reserva de conservação de fundos próprios</t>
  </si>
  <si>
    <t>EU 8a</t>
  </si>
  <si>
    <t>Reserva de conservação decorrente de riscos macroprudenciais ou sistémicos identificados ao nível de um Estado-Membro (%)</t>
  </si>
  <si>
    <t>Reserva contracíclica de fundos próprios específica da instituição (%)</t>
  </si>
  <si>
    <t>EU 9a</t>
  </si>
  <si>
    <t>Reserva para risco sistémico (%)</t>
  </si>
  <si>
    <t>Reserva das instituições de importância sistémica global (%)</t>
  </si>
  <si>
    <t>EU 10a</t>
  </si>
  <si>
    <t>Reserva das outras instituições de importância sistémica (%)</t>
  </si>
  <si>
    <t>Requisito combinado de reservas de fundos próprios (%)</t>
  </si>
  <si>
    <t>EU 11a</t>
  </si>
  <si>
    <t>Requisito global de fundos próprios (%)</t>
  </si>
  <si>
    <t>CET1 disponíveis após satisfação dos requisitos de fundos próprios totais SREP (%)</t>
  </si>
  <si>
    <t>Rácio de alavancagem</t>
  </si>
  <si>
    <t>Medida de exposição total</t>
  </si>
  <si>
    <t>Rácio de alavancagem (%)</t>
  </si>
  <si>
    <t>Requisitos de fundos próprios adicionais para fazer face ao risco de alavancagem excessiva (em percentagem da medida de exposição total)</t>
  </si>
  <si>
    <t>EU 14a</t>
  </si>
  <si>
    <t xml:space="preserve">Requisitos adicionais de fundos próprios (CET1 rácio de alavancagem)(%) </t>
  </si>
  <si>
    <t>EU 14b</t>
  </si>
  <si>
    <t>Requisitos adicionais de AT1 para rácio de alavancagem (%)</t>
  </si>
  <si>
    <t>EU 14c</t>
  </si>
  <si>
    <t>Requisitos adicionais de AT2 para rácio de alavancagem (%)</t>
  </si>
  <si>
    <t>EU 14d</t>
  </si>
  <si>
    <t>Requisitos de SREP (%)</t>
  </si>
  <si>
    <t>EU 14e</t>
  </si>
  <si>
    <t>Requisitos de reserva para rácio de alavancagem</t>
  </si>
  <si>
    <t>EU 14f</t>
  </si>
  <si>
    <t>Requisitos totais (%)</t>
  </si>
  <si>
    <t>EU 16a</t>
  </si>
  <si>
    <t xml:space="preserve">Saídas de caixa - Valor ponderado total </t>
  </si>
  <si>
    <t>EU 16b</t>
  </si>
  <si>
    <t xml:space="preserve">Entradas de caixa - Valor ponderado total </t>
  </si>
  <si>
    <t>Total de saídas de caixa líquidas (valor ajustado)</t>
  </si>
  <si>
    <t>Rácio de cobertura de liquidez (%)</t>
  </si>
  <si>
    <t>Total de financiamento estável disponível</t>
  </si>
  <si>
    <t>Total de financiamento estável requerido</t>
  </si>
  <si>
    <t>Rácio NSFR (%)</t>
  </si>
  <si>
    <t>EMPRESA</t>
  </si>
  <si>
    <t>% Participação</t>
  </si>
  <si>
    <t>f</t>
  </si>
  <si>
    <t>g</t>
  </si>
  <si>
    <t>h</t>
  </si>
  <si>
    <t>Método de consolidação prudencial</t>
  </si>
  <si>
    <t>Consolidação total</t>
  </si>
  <si>
    <t>Consolidação proporcional</t>
  </si>
  <si>
    <t>Método da equivalência patrimonial</t>
  </si>
  <si>
    <t>Sem consolidação nem dedução</t>
  </si>
  <si>
    <t>Deduzidas</t>
  </si>
  <si>
    <t>Método de Consolidação Contabilística</t>
  </si>
  <si>
    <t>Descrição da Atividade</t>
  </si>
  <si>
    <t xml:space="preserve"> </t>
  </si>
  <si>
    <t>Montantes escriturados tal como apresentados nas demonstrações financeiras publicadas</t>
  </si>
  <si>
    <t>Montantes escriturados no âmbito de consolidação prudencial</t>
  </si>
  <si>
    <t>Montantes escriturados dos elementos</t>
  </si>
  <si>
    <t>Sujeitos ao quadro do risco de crédito</t>
  </si>
  <si>
    <t xml:space="preserve">Sujeitos ao quadro do CCR </t>
  </si>
  <si>
    <t>Sujeitos ao quadro da titularização</t>
  </si>
  <si>
    <t>Sujeitos ao quadro do risco de mercado</t>
  </si>
  <si>
    <t>Não sujeitos a requisitos de fundos próprios nem sujeitos a deduções aos fundos próprios</t>
  </si>
  <si>
    <t>ATIVOS</t>
  </si>
  <si>
    <t>Caixa e disponibilidades em bancos centrais</t>
  </si>
  <si>
    <t>Disponibilidades em outras instituições de crédito</t>
  </si>
  <si>
    <t>Aplicações em instituições de crédito</t>
  </si>
  <si>
    <t>Créditos a clientes</t>
  </si>
  <si>
    <t>Títulos e derivados</t>
  </si>
  <si>
    <t>Ativos não correntes detidos para venda</t>
  </si>
  <si>
    <t>Propriedades de investimento</t>
  </si>
  <si>
    <t>Outros ativos tangíveis</t>
  </si>
  <si>
    <t>Goodwill e ativos intangíveis</t>
  </si>
  <si>
    <t>Ativos por impostos correntes</t>
  </si>
  <si>
    <t>Ativos por impostos diferidos</t>
  </si>
  <si>
    <t>Outros ativos</t>
  </si>
  <si>
    <t>PASSIVOS</t>
  </si>
  <si>
    <t>Passivos financeiros ao custo amortizado</t>
  </si>
  <si>
    <t>Recursos de instituições de crédito</t>
  </si>
  <si>
    <t>Recursos de clientes e outros empréstimos</t>
  </si>
  <si>
    <t>Títulos de dívida não subordinada emitidos</t>
  </si>
  <si>
    <t>Passivos subordinados</t>
  </si>
  <si>
    <t>Passivos financeiros detidos para negociação</t>
  </si>
  <si>
    <t>Passivos financeiros designados ao justo valor através de resultados</t>
  </si>
  <si>
    <t>Derivados de cobertura</t>
  </si>
  <si>
    <t>Passivos não correntes detidos para venda</t>
  </si>
  <si>
    <t>Provisões</t>
  </si>
  <si>
    <t>Passivos por impostos correntes</t>
  </si>
  <si>
    <t>Passivos por impostos diferidos</t>
  </si>
  <si>
    <t>Outros passivos</t>
  </si>
  <si>
    <t>Total</t>
  </si>
  <si>
    <t xml:space="preserve">Elementos sujeitos ao </t>
  </si>
  <si>
    <t>Quadro do risco de crédito</t>
  </si>
  <si>
    <t xml:space="preserve">Quadro da titularização </t>
  </si>
  <si>
    <t xml:space="preserve">Quadro do CCR </t>
  </si>
  <si>
    <t>Quadro do risco de mercado</t>
  </si>
  <si>
    <t>Montante escriturado dos ativos no âmbito da consolidação prudencial (segundo o modelo LI1) (a)</t>
  </si>
  <si>
    <t>Montante escriturado dos passivos no âmbito da consolidação prudencial (segundo o modelo LI1)</t>
  </si>
  <si>
    <t>Montante líquido total no âmbito da consolidação prudencial</t>
  </si>
  <si>
    <t>Montantes extrapatrimoniais (b)</t>
  </si>
  <si>
    <t>Diferenças nas avaliações (c)</t>
  </si>
  <si>
    <t>Diferenças devidas à consideração das provisões (d)</t>
  </si>
  <si>
    <t>Diferenças devidas à utilização de técnicas de redução do risco de crédito</t>
  </si>
  <si>
    <t>Diferenças devidas aos fatores de conversão de crédito</t>
  </si>
  <si>
    <t>Outras diferenças</t>
  </si>
  <si>
    <t>Montantes de exposição considerados para fins regulamentares (e )</t>
  </si>
  <si>
    <t>a)</t>
  </si>
  <si>
    <t>O total da linha 1 não corresponde ao modelo EU LI1. Não são considerados ativos sujeitos a:risco de mercado e deduzidos a fundos próprios.</t>
  </si>
  <si>
    <t>b)</t>
  </si>
  <si>
    <t xml:space="preserve">O montante total da linha 4 não corresponde aos restantes itens, uma vez que, de acordo com as regras de preenchimento, o montante total refere-se à posição original líquida de provisões e a rubrica "Quadro de Risco de Crédito" contém o valor de exposição após a aplicação do CCF </t>
  </si>
  <si>
    <t>c)</t>
  </si>
  <si>
    <t>As provisões relativas a exposições IRB de balanço são consideradas na EAD</t>
  </si>
  <si>
    <t>d)</t>
  </si>
  <si>
    <t>Provisões relacionadas com exposições de balanço IRB são consideradas na EAD</t>
  </si>
  <si>
    <t>e)</t>
  </si>
  <si>
    <t>Valor refere-se a "Total" de acordo com a nota (b)</t>
  </si>
  <si>
    <t>f)</t>
  </si>
  <si>
    <t>A EAD reportou em cada um dos quadros, com exceção do risco de mercado, uma vez que não existe qualquer conceito de EAD em relatórios regulamentares.</t>
  </si>
  <si>
    <t>Total Ativos</t>
  </si>
  <si>
    <t>Total Passivos</t>
  </si>
  <si>
    <t>Crédito</t>
  </si>
  <si>
    <t>CET1</t>
  </si>
  <si>
    <t>T1</t>
  </si>
  <si>
    <t>Rácio total</t>
  </si>
  <si>
    <t>Rácio tier 1</t>
  </si>
  <si>
    <t>Rácio common equity tier 1</t>
  </si>
  <si>
    <t>RÁCIOS DE CAPITAL</t>
  </si>
  <si>
    <t>TOTAL</t>
  </si>
  <si>
    <t>Credit Valuation Adjustments (CVA)</t>
  </si>
  <si>
    <t>Risco operacional</t>
  </si>
  <si>
    <t>Risco de mercado</t>
  </si>
  <si>
    <t>Risco de crédito e risco de crédito de contraparte</t>
  </si>
  <si>
    <t>RWA</t>
  </si>
  <si>
    <t>Fundos próprios totais</t>
  </si>
  <si>
    <t>Fundos próprios de nível 2 (tier 2)</t>
  </si>
  <si>
    <t>dos quais: Fundos próprios principais de nível 1 (CET1)</t>
  </si>
  <si>
    <t>Fundos próprios de nível 1 (tier 1)</t>
  </si>
  <si>
    <t>FUNDOS PRÓPRIOS</t>
  </si>
  <si>
    <t xml:space="preserve">  Phased-in</t>
  </si>
  <si>
    <t xml:space="preserve">    Fully implemented</t>
  </si>
  <si>
    <t>Não aplicável</t>
  </si>
  <si>
    <t>Montantes inferiores aos limites de dedução (sujeitos a
ponderação de risco de 250 %)</t>
  </si>
  <si>
    <t xml:space="preserve">do qual: método de medição avançada </t>
  </si>
  <si>
    <t>EU 23c</t>
  </si>
  <si>
    <t xml:space="preserve">do qual: método padrão </t>
  </si>
  <si>
    <t>EU 23b</t>
  </si>
  <si>
    <t xml:space="preserve">do qual: método do indicador básico </t>
  </si>
  <si>
    <t>EU 23a</t>
  </si>
  <si>
    <t xml:space="preserve">Risco operacional </t>
  </si>
  <si>
    <t>Grandes riscos</t>
  </si>
  <si>
    <t>EU 22a</t>
  </si>
  <si>
    <t xml:space="preserve">do qual: IMA </t>
  </si>
  <si>
    <t>Riscos de posição, cambial e de mercadorias (risco de mercado)</t>
  </si>
  <si>
    <t>do qual: 1250 % / dedução</t>
  </si>
  <si>
    <t>EU 19a</t>
  </si>
  <si>
    <t xml:space="preserve">do qual: método SEC-SA </t>
  </si>
  <si>
    <t>do qual: SEC-ERBA (incluindo IAA)</t>
  </si>
  <si>
    <t>-</t>
  </si>
  <si>
    <t xml:space="preserve">do qual: método SEC-IRBA </t>
  </si>
  <si>
    <t xml:space="preserve">Risco de liquidação </t>
  </si>
  <si>
    <t>do qual: outro CCR</t>
  </si>
  <si>
    <t>do qual: ajustamento da avaliação de crédito — CVA</t>
  </si>
  <si>
    <t>EU 8b</t>
  </si>
  <si>
    <t>do qual: exposições a uma CCP</t>
  </si>
  <si>
    <t>do qual: método do modelo interno (IMM)</t>
  </si>
  <si>
    <t xml:space="preserve">Risco de crédito de contraparte - CCR </t>
  </si>
  <si>
    <t xml:space="preserve">do qual: método IRB avançado (A-IRB) </t>
  </si>
  <si>
    <t>do qual: ações de acordo com o método de ponderação de risco simples</t>
  </si>
  <si>
    <t>EU 4a</t>
  </si>
  <si>
    <t>do qual: método de afetação</t>
  </si>
  <si>
    <t xml:space="preserve">do qual: método básico IRB (F-IRB) </t>
  </si>
  <si>
    <t>Risco de crédito (excluindo CCR)</t>
  </si>
  <si>
    <t>Total dos requisitos de fundos próprios</t>
  </si>
  <si>
    <t>Total dos montantes de exposição ao risco</t>
  </si>
  <si>
    <t>Modelo EU CC2 - Reconciliação dos fundos próprios regulamentares com o balanço nas demonstrações financeiras auditadas</t>
  </si>
  <si>
    <t>Títulos de dívida</t>
  </si>
  <si>
    <t>Capital</t>
  </si>
  <si>
    <t>Interesses que não controlam</t>
  </si>
  <si>
    <t>Limite máximo para a inclusão de ajustamentos para o risco de crédito nos T2 de acordo com o método das notações internas</t>
  </si>
  <si>
    <t>Ajustamentos para o risco de crédito incluídos nos T2 relacionados com as exposições sujeitas ao método das notações internas (antes da aplicação do limite máximo)</t>
  </si>
  <si>
    <t>Limite máximo para a inclusão de ajustamentos para o risco de crédito nos T2 de acordo com o método-padrão</t>
  </si>
  <si>
    <t>Ajustamentos para o risco de crédito incluídos nos T2 relacionados com exposições sujeitas ao método-padrão (antes da aplicação do limite máximo)</t>
  </si>
  <si>
    <t>Limites aplicáveis à inclusão de provisões nos T2 </t>
  </si>
  <si>
    <t>Ativos por impostos diferidos decorrentes de diferenças temporárias (montante abaixo do limiar de 17,65 %, líquido do passivo por impostos correspondente, se estiverem preenchidas as condições previstas no artigo 38.º, n.º 3, do CRR)</t>
  </si>
  <si>
    <t xml:space="preserve">Detenções diretas e indiretas, pela instituição, de instrumentos de CET1 de entidades do setor financeiro nas quais a instituição tem um investimento significativo (montante abaixo do limiar de 17,65 % e líquido de posições curtas elegíveis) </t>
  </si>
  <si>
    <t xml:space="preserve">Detenções diretas e indiretas de fundos próprios e passivos elegíveis de entidades do setor financeiro nas quais a instituição não tem um investimento significativo (montante abaixo do limiar de 10 % e líquido de posições curtas elegíveis)   </t>
  </si>
  <si>
    <t>Montantes abaixo dos limiares de dedução (antes da ponderação pelo risco) </t>
  </si>
  <si>
    <t>Mínimos nacionais (se diferentes de Basileia III)</t>
  </si>
  <si>
    <t>Fundos próprios principais de nível 1 (em percentagem do montante de exposição ao risco) disponíveis após satisfação dos requisitos mínimos de fundos próprios</t>
  </si>
  <si>
    <t>do qual: requisito de fundos próprios adicionais para fazer face a outros riscos que não o risco de alavancagem excessiva</t>
  </si>
  <si>
    <t>EU-67b</t>
  </si>
  <si>
    <t>do qual: requisito de reserva prudencial para instituições de importância sistémica global (G-SII) ou para outras instituições de importância sistémica (O-SII)</t>
  </si>
  <si>
    <t>EU-67a</t>
  </si>
  <si>
    <t xml:space="preserve">do qual: requisito de reserva prudencial para risco sistémico </t>
  </si>
  <si>
    <t xml:space="preserve">do qual: requisito de reserva prudencial contracíclica de fundos próprios </t>
  </si>
  <si>
    <t xml:space="preserve">do qual: requisito de reserva prudencial para conservação de fundos próprios </t>
  </si>
  <si>
    <t>Requisitos globais de fundos próprios CET1 da instituição</t>
  </si>
  <si>
    <t>Total de fundos próprios</t>
  </si>
  <si>
    <t>Fundos próprios de nível 1</t>
  </si>
  <si>
    <t>Fundos próprios principais de nível 1</t>
  </si>
  <si>
    <t>Rácios e requisitos de fundos próprios, incluindo reservas prudenciais </t>
  </si>
  <si>
    <t>Montante total de exposição ao risco</t>
  </si>
  <si>
    <t>Fundos próprios totais (TC = T1 + T2)</t>
  </si>
  <si>
    <t xml:space="preserve">Fundos próprios de nível 2 (T2) </t>
  </si>
  <si>
    <t>Total dos ajustamentos regulamentares dos fundos próprios de nível 2 (T2)</t>
  </si>
  <si>
    <t>Outros ajustamentos regulamentares dos fundos próprios T2</t>
  </si>
  <si>
    <t>56b</t>
  </si>
  <si>
    <t>Deduções dos passivos elegíveis que excedem os passivos elegíveis da instituição (valor negativo)</t>
  </si>
  <si>
    <t>EU-56a </t>
  </si>
  <si>
    <t>Detenções diretas, indiretas e sintéticas, pela instituição, de instrumentos de T2 e de empréstimos subordinados de entidades do setor financeiro nas quais a instituição tem um investimento significativo (líquido de posições curtas elegíveis) (valor negativo)</t>
  </si>
  <si>
    <t>54a</t>
  </si>
  <si>
    <t xml:space="preserve">Detenções diretas, indiretas e sintéticas de instrumentos de T2 e de empréstimos subordinados de entidades do setor financeiro nas quais a instituição não tem um investimento significativo (montante acima do limiar de 10 % e líquido de posições curtas elegíveis) (valor negativo)  </t>
  </si>
  <si>
    <t>Detenções diretas, indiretas e sintéticas de instrumentos de T2 e de empréstimos subordinados de entidades do setor financeiro que têm detenções cruzadas recíprocas com a instituição com o objetivo de inflacionar artificialmente os fundos próprios da instituição (valor negativo)</t>
  </si>
  <si>
    <t>Detenções diretas, indiretas e sintéticas, pela instituição, dos seus próprios instrumentos de T2 e empréstimos subordinados (valor negativo)</t>
  </si>
  <si>
    <t>Fundos próprios de nível 2 (T2): ajustamentos regulamentares </t>
  </si>
  <si>
    <t>Fundos próprios de nível 2 (T2) antes de ajustamentos regulamentares</t>
  </si>
  <si>
    <t>Ajustamentos para risco de crédito</t>
  </si>
  <si>
    <t xml:space="preserve">   do qual: instrumentos emitidos por filiais sujeitos a eliminação progressiva</t>
  </si>
  <si>
    <t xml:space="preserve">Instrumentos de fundos próprios considerados incluídos nos fundos próprios T2 consolidados (incluindo interesses minoritários e instrumentos dos AT1 não incluídos nas linhas 5 ou 34) emitidos por filiais e detidos por terceiros </t>
  </si>
  <si>
    <t>Montante dos elementos considerados a que se refere o artigo 494.º-B, n.º 2, do CRR sujeitos a eliminação progressiva dos T2</t>
  </si>
  <si>
    <t>EU-47b</t>
  </si>
  <si>
    <t>Montante dos elementos considerados a que se refere o artigo 494.º-A, n.º 2, do CRR sujeitos a eliminação progressiva dos T2</t>
  </si>
  <si>
    <t>EU-47a</t>
  </si>
  <si>
    <t>Montante dos elementos considerados a que se refere o artigo 484.º, n.º 5, do CRR e prémios de emissão conexos elegíveis sujeitos a eliminação progressiva dos T2 como descrito no artigo 486.º, n.º 4, do CRR</t>
  </si>
  <si>
    <t>Instrumentos de fundos próprios e contas de prémios de emissão conexos</t>
  </si>
  <si>
    <t>Fundos próprios de nível 2 (T2): Instrumentos</t>
  </si>
  <si>
    <t>Fundos próprios de nível 1 (T1 = CET1 + AT1)</t>
  </si>
  <si>
    <t xml:space="preserve">Fundos próprios adicionais de nível 1 (AT1) </t>
  </si>
  <si>
    <t>Total dos ajustamentos regulamentares dos fundos próprios adicionais de nível 1 (AT1)</t>
  </si>
  <si>
    <t>Outros ajustamentos regulamentares dos fundos próprios AT1</t>
  </si>
  <si>
    <t>42a</t>
  </si>
  <si>
    <t>Deduções dos T2 elegíveis que excedem os T2 da instituição (valor negativo)</t>
  </si>
  <si>
    <t>Detenções diretas, indiretas e sintéticas, pela instituição, de instrumentos de AT1 de entidades do setor financeiro nas quais a instituição tem um investimento significativo (líquido de posições curtas elegíveis) (valor negativo)</t>
  </si>
  <si>
    <t>Detenções diretas, indiretas e sintéticas de instrumentos de AT1 de entidades do setor financeiro nas quais a instituição não tem um investimento significativo (montante acima do limiar de 10 % e líquido de posições curtas elegíveis) (valor negativo)</t>
  </si>
  <si>
    <t>Detenções diretas, indiretas e sintéticas de instrumentos de AT1 de entidades do setor financeiro que têm detenções cruzadas recíprocas com a instituição com o objetivo de inflacionar artificialmente os fundos próprios da instituição (valor negativo)</t>
  </si>
  <si>
    <t>Detenções diretas e indiretas, pela instituição, dos seus próprios instrumentos de AT1 (valor negativo)</t>
  </si>
  <si>
    <t>Fundos próprios adicionais de nível 1 (AT1): ajustamentos regulamentares</t>
  </si>
  <si>
    <t>Fundos próprios adicionais de nível 1 (AT1) antes de ajustamentos regulamentares</t>
  </si>
  <si>
    <t xml:space="preserve">    do qual: instrumentos emitidos por filiais sujeitos a eliminação progressiva </t>
  </si>
  <si>
    <t xml:space="preserve">Fundos próprios de nível 1 considerados incluídos nos AT1 consolidados (incluindo interesses minoritários não incluídos na linha 5) emitidos por filiais e detidos por terceiros </t>
  </si>
  <si>
    <t>Montante dos elementos considerados a que se refere o artigo 494.º-B, n.º 1, do CRR sujeitos a eliminação progressiva dos AT1</t>
  </si>
  <si>
    <t>EU-33b</t>
  </si>
  <si>
    <t>Montante dos elementos considerados a que se refere o artigo 494.º-A, n.º 1, do CRR sujeitos a eliminação progressiva dos AT1</t>
  </si>
  <si>
    <t>EU-33a</t>
  </si>
  <si>
    <t>Montante dos elementos considerados a que se refere o artigo 484.º, n.º 4, do CRR e das contas de prémios de emissão conexos sujeitos a eliminação progressiva dos AT1</t>
  </si>
  <si>
    <t xml:space="preserve">     do qual: classificados como passivos segundo as normas contabilísticas aplicáveis</t>
  </si>
  <si>
    <t xml:space="preserve">     do qual: classificados como fundos próprios segundo as normas contabilísticas aplicáveis</t>
  </si>
  <si>
    <t>Fundos próprios adicionais de nível 1 (AT1): Instrumentos</t>
  </si>
  <si>
    <t>Total dos ajustamentos regulamentares dos fundos próprios principais de nível 1 (CET1)</t>
  </si>
  <si>
    <t>Outros ajustamentos regulamentares</t>
  </si>
  <si>
    <t>27a</t>
  </si>
  <si>
    <t>Deduções dos AT1 elegíveis que excedem os AT1 da instituição (valor negativo)</t>
  </si>
  <si>
    <t>Encargos por impostos previsíveis relativos a elementos dos CET1, exceto no caso de a instituição ajustar adequadamente o montante dos elementos dos CET1, na medida em que esses encargos por impostos reduzam o montante até ao qual esses elementos podem ser utilizados para a cobertura de riscos ou perdas (valor negativo)</t>
  </si>
  <si>
    <t>EU-25b</t>
  </si>
  <si>
    <t>Perdas relativas ao exercício em curso (valor negativo)</t>
  </si>
  <si>
    <t>EU-25a</t>
  </si>
  <si>
    <t xml:space="preserve">     do qual: ativos por impostos diferidos decorrentes de diferenças temporárias</t>
  </si>
  <si>
    <t xml:space="preserve">     do qual: detenções diretas e indiretas, pela instituição, de instrumentos de CET1 de entidades do setor financeiro nas quais a instituição tem um investimento significativo</t>
  </si>
  <si>
    <t>Montante acima do limiar de 17,65 % (valor negativo)</t>
  </si>
  <si>
    <t>Ativos por impostos diferidos decorrentes de diferenças temporárias (montante acima do limiar de 10 %, líquido do passivo por impostos correspondente, se estiverem preenchidas as condições previstas no artigo 38.º, n.º 3, do CRR) (valor negativo)</t>
  </si>
  <si>
    <t xml:space="preserve">     do qual: transações incompletas (valor negativo)</t>
  </si>
  <si>
    <t>EU-20d</t>
  </si>
  <si>
    <t xml:space="preserve">     do qual: posições de titularização (valor negativo)</t>
  </si>
  <si>
    <t>EU-20c</t>
  </si>
  <si>
    <t xml:space="preserve">     do qual: detenções elegíveis fora do setor financeiro (valor negativo)</t>
  </si>
  <si>
    <t>EU-20b</t>
  </si>
  <si>
    <t>Montante de exposição dos seguintes elementos elegíveis para uma ponderação de risco de 1250 %, nos casos em que a instituição opta pela alternativa da dedução</t>
  </si>
  <si>
    <t>EU-20a</t>
  </si>
  <si>
    <t>Detenções diretas, indiretas e sintéticas, pela instituição, de instrumentos de CET1 de entidades do setor financeiro nas quais a instituição tem um investimento significativo (montante acima do limiar de 10 % e líquido de posições curtas elegíveis) (valor negativo)</t>
  </si>
  <si>
    <t>Detenções diretas, indiretas e sintéticas, pela instituição, de instrumentos de CET1 de entidades do setor financeiro nas quais a instituição não tem um investimento significativo (montante acima do limiar de 10 % e líquido de posições curtas elegíveis) (valor negativo)</t>
  </si>
  <si>
    <t>Detenções diretas, indiretas e sintéticas de instrumentos de CET1 de entidades do setor financeiro que têm detenções cruzadas recíprocas com a instituição com o objetivo de inflacionar artificialmente os fundos próprios da instituição (valor negativo)</t>
  </si>
  <si>
    <t>Detenções diretas e indiretas, pela instituição, dos seus próprios instrumentos de CET1 (valor negativo)</t>
  </si>
  <si>
    <t>Ativos de fundos de pensões com benefícios definidos (valor negativo)</t>
  </si>
  <si>
    <t>Ganhos ou perdas com passivos avaliados pelo justo valor resultantes de alterações na qualidade de crédito da própria instituição</t>
  </si>
  <si>
    <t>Qualquer aumento dos fundos próprios que resulte de ativos titularizados (valor negativo)</t>
  </si>
  <si>
    <t xml:space="preserve">Montantes negativos resultantes do cálculo dos montantes das perdas esperadas </t>
  </si>
  <si>
    <t>Reservas de justo valor relativas a ganhos ou perdas decorrentes de coberturas de fluxos de caixa de instrumentos financeiros que não são avaliados pelo justo valor</t>
  </si>
  <si>
    <t>Ativos por impostos diferidos que dependem de rentabilidade futura, excluindo os decorrentes de diferenças temporárias (líquidos do passivo por impostos correspondente, se estiverem preenchidas as condições previstas no artigo 38.º, n.º 3, do CRR) (valor negativo)</t>
  </si>
  <si>
    <t>Ativos intangíveis (líquidos do passivo por impostos correspondente) (valor negativo)</t>
  </si>
  <si>
    <t>Ajustamentos de valor adicionais (valor negativo)</t>
  </si>
  <si>
    <t>Fundos próprios principais de nível 1 (CET1): ajustamentos regulamentares </t>
  </si>
  <si>
    <t>Fundos próprios principais de nível 1 (CET1) antes de ajustamentos regulamentares</t>
  </si>
  <si>
    <t xml:space="preserve">Lucros provisórios objeto de revisão independente, líquidos de qualquer encargo ou dividendo previsível </t>
  </si>
  <si>
    <t>EU-5a</t>
  </si>
  <si>
    <t>Interesses minoritários (montante permitido nos CET1 consolidados)</t>
  </si>
  <si>
    <t xml:space="preserve">Montante dos elementos considerados a que se refere o artigo 484.º, n.º 3, do CRR e das contas de prémios de emissão conexos sujeitos a eliminação progressiva dos CET1 </t>
  </si>
  <si>
    <t>Fundos para riscos bancários gerais</t>
  </si>
  <si>
    <t>EU-3a</t>
  </si>
  <si>
    <t>Outro rendimento integral acumulado (e outras reservas)</t>
  </si>
  <si>
    <t xml:space="preserve">Resultados retidos </t>
  </si>
  <si>
    <t xml:space="preserve">Instrumentos de fundos próprios e contas de prémios de emissão conexos </t>
  </si>
  <si>
    <t xml:space="preserve">Fundos próprios principais de nível 1 (CET1)  Instrumentos e reservas                                             </t>
  </si>
  <si>
    <t>Montantes</t>
  </si>
  <si>
    <t>Emitente</t>
  </si>
  <si>
    <t>Banco Santander Totta, S.A.</t>
  </si>
  <si>
    <t>Santander Totta SGPS, S.A.</t>
  </si>
  <si>
    <t>Identificador único (por exemplo: CUSIPm ISIN ou identificador dBloomberg para colocação particular)</t>
  </si>
  <si>
    <t>PTBSREOM0028</t>
  </si>
  <si>
    <t>PTSTOFOM0004</t>
  </si>
  <si>
    <t>PTSTOCOM0007</t>
  </si>
  <si>
    <t>Legislação(ões) aplicável(is) ao instrumento</t>
  </si>
  <si>
    <t>Lei Portuguesa</t>
  </si>
  <si>
    <t xml:space="preserve">                           Tratamento regulamentar</t>
  </si>
  <si>
    <t>Regras transitórias do RRFP</t>
  </si>
  <si>
    <t>Capital Nível 2</t>
  </si>
  <si>
    <t>Capital Nível 1</t>
  </si>
  <si>
    <t>Regras pós-transição do RRFP</t>
  </si>
  <si>
    <t>Elegíveis numa base individual/ (sub) consolidada/ individual e (sub)consolidada</t>
  </si>
  <si>
    <t>Tipo de instrumento (a especificar por cada juridisção)</t>
  </si>
  <si>
    <t>Montante efetivamente reconhecido nos fundos próprios regulamentares (em milhões de euros)</t>
  </si>
  <si>
    <t>Montante nominal do instrumento</t>
  </si>
  <si>
    <t>Classificação contabilística</t>
  </si>
  <si>
    <t>Capital - dividendos</t>
  </si>
  <si>
    <t>Data original de emissão</t>
  </si>
  <si>
    <t>Caráter perpétuo ou prazo fixo</t>
  </si>
  <si>
    <t>Prazo fixo</t>
  </si>
  <si>
    <t>Perpétuo</t>
  </si>
  <si>
    <t>Data de vencimento original</t>
  </si>
  <si>
    <t>Opção de compra do emitente sujeita a aprovação prévia da supervisão</t>
  </si>
  <si>
    <t>Sim</t>
  </si>
  <si>
    <t>Data da opção de compra, datas condicionais da opção de compra e valor de resgate</t>
  </si>
  <si>
    <t>Datas de compra subsequentes, se aplicável</t>
  </si>
  <si>
    <t xml:space="preserve">                           Cupões/ dividendos</t>
  </si>
  <si>
    <t>Dividendo / cupão fixo e variável</t>
  </si>
  <si>
    <t>Taxa do cupão e eventual índice relacionado</t>
  </si>
  <si>
    <t>Existência de um limite aos dividendos</t>
  </si>
  <si>
    <t>Exigência de reforços ou outros incentivos ao resgate</t>
  </si>
  <si>
    <t>Não cumulativos ou cumulativos</t>
  </si>
  <si>
    <t xml:space="preserve">Convertíveis ou não convertíveis </t>
  </si>
  <si>
    <t>n/a</t>
  </si>
  <si>
    <t>Se convertíveis, desencadeador(es) da conversão</t>
  </si>
  <si>
    <t xml:space="preserve">Se convertíveis, total ou parcialmente </t>
  </si>
  <si>
    <t>Se convertíveis, total de conversão</t>
  </si>
  <si>
    <t>Se convertíveis, conversão obrigatória ou facultativa</t>
  </si>
  <si>
    <t>Se convertíveis, especificar em que tipo de instrumentos podem ser convertidos</t>
  </si>
  <si>
    <t>Se convertíveis, especificar o emitente de instrumento em que serão convertidos</t>
  </si>
  <si>
    <t>Em caso deredução do valor, desencadeador(es) dessa redução</t>
  </si>
  <si>
    <t>Em caso deredução do valor, total ou parcial</t>
  </si>
  <si>
    <t>Em caso de redução do valor, permanente ou temporária</t>
  </si>
  <si>
    <t>Posição na hierarquia de subordinação em caso de liquidação (espscificar o tipo de instrumento imediatamente acima na hierraquia de prioridades)</t>
  </si>
  <si>
    <t>Características não conformes objeto de transição</t>
  </si>
  <si>
    <t>9a</t>
  </si>
  <si>
    <t>Preço de emissão</t>
  </si>
  <si>
    <t>9b</t>
  </si>
  <si>
    <t>Preço de amortização</t>
  </si>
  <si>
    <t>Individual e Consolidada</t>
  </si>
  <si>
    <t xml:space="preserve"> Consolidado Grupo Portugal</t>
  </si>
  <si>
    <t>Subordinada</t>
  </si>
  <si>
    <t>Instrumentos de Capital de Nível 1</t>
  </si>
  <si>
    <t>100.000 EUR</t>
  </si>
  <si>
    <t>Passivos - Custo Amortizado</t>
  </si>
  <si>
    <t>a todo o tempo</t>
  </si>
  <si>
    <t>não aplicável</t>
  </si>
  <si>
    <t>Trimestralmente após primeira data de chamada</t>
  </si>
  <si>
    <t>1.000 EUR</t>
  </si>
  <si>
    <t>20a</t>
  </si>
  <si>
    <t>Discrição total, discrição parcial ou obrigatoriedade (em termos de momento)</t>
  </si>
  <si>
    <t>20b</t>
  </si>
  <si>
    <t>Discrição total, discrição parcial ou obrigatoriedade (em termos de montante)</t>
  </si>
  <si>
    <t>Em caso afirmativo, especificar as características não conformes</t>
  </si>
  <si>
    <t>EU e1</t>
  </si>
  <si>
    <t>EU e2</t>
  </si>
  <si>
    <t>Categoria de risco</t>
  </si>
  <si>
    <t>AVA ao nível das categorias — incerteza de avaliação</t>
  </si>
  <si>
    <t>Total o nível das categorias após diversificação</t>
  </si>
  <si>
    <t>AVA ao nível das categorias</t>
  </si>
  <si>
    <t>Títulos de capital</t>
  </si>
  <si>
    <t>Taxas de juro</t>
  </si>
  <si>
    <t>Cambial</t>
  </si>
  <si>
    <t>Mercadorias</t>
  </si>
  <si>
    <t>AVA baseados nas margens de crédito antecipadas</t>
  </si>
  <si>
    <t>AVA baseados nos custos de investimento e de financiamento</t>
  </si>
  <si>
    <t>Incerteza dos preços de mercado</t>
  </si>
  <si>
    <t>Custos de encerramento</t>
  </si>
  <si>
    <t>Posições concentradas</t>
  </si>
  <si>
    <t>Rescisão antecipada</t>
  </si>
  <si>
    <t>Risco de modelo</t>
  </si>
  <si>
    <t>Custos administrativos futuros</t>
  </si>
  <si>
    <t>Total dos Ajustamentos de Avaliação Adicionais (AVA)</t>
  </si>
  <si>
    <r>
      <rPr>
        <sz val="10"/>
        <color theme="1"/>
        <rFont val="Santander Text"/>
        <family val="2"/>
      </rPr>
      <t xml:space="preserve">do qual: 
</t>
    </r>
    <r>
      <rPr>
        <sz val="10"/>
        <color rgb="FF000000"/>
        <rFont val="Santander Text"/>
        <family val="2"/>
      </rPr>
      <t>Total segundo o método de base na carteira de negociação</t>
    </r>
  </si>
  <si>
    <r>
      <rPr>
        <sz val="10"/>
        <color theme="1"/>
        <rFont val="Santander Text"/>
        <family val="2"/>
      </rPr>
      <t xml:space="preserve">do qual: 
</t>
    </r>
    <r>
      <rPr>
        <sz val="10"/>
        <color rgb="FF000000"/>
        <rFont val="Santander Text"/>
        <family val="2"/>
      </rPr>
      <t>Total segundo o método de base na carteira bancária</t>
    </r>
  </si>
  <si>
    <t>Modelo IFRS9-FL - Divulgação uniforme do regime transitório para reduzir o impacto da IFRS 9</t>
  </si>
  <si>
    <t>FUNDOS PRÓPRIOS DISPONÍVEIS (MONTANTES)</t>
  </si>
  <si>
    <t>Fundos próprios principais de nível 1 (CET1)</t>
  </si>
  <si>
    <t>Fundos próprios principais de nível 1 (CET1) se o regime transitório da IFRS 9 ou perdas de crédito esperadas análogas não tivesse sido aplicado</t>
  </si>
  <si>
    <t>2a</t>
  </si>
  <si>
    <t>Fundos próprios principais de nível 1 (CET1) se o regime de tratamento temporário dos ganhos e perdas não realizados avaliados ao justo valor através de de outro rendimento integral, de acordo com o artigo 468 da CRR, não tivesse sido aplicado</t>
  </si>
  <si>
    <t>Fundos próprios de nível 1 se o regime transitório da IFRS 9 ou perdas de crédito esperadas análogas não tivesse sido aplicado</t>
  </si>
  <si>
    <t>4a</t>
  </si>
  <si>
    <t>Fundos próprios de nível 1 se o regime de tratamento temporário de ganhos e perdas não realizados avaliados ao justo valor através de de outro rendimento integral, de acordo com o artigo 468 da CRR, não tivesse sido aplicado</t>
  </si>
  <si>
    <t>Fundos próprios totais se o regime transitório da IFRS 9 ou perdas de crédito esperadas análogas não tivesse sido aplicado</t>
  </si>
  <si>
    <t>6a</t>
  </si>
  <si>
    <t>Fundos próprios totais se o regime de tratamento temporário de ganhos e perdas não realizados avaliados ao justo valor através de de outro rendimento integral, de acordo com o artigo 468 da CRR, não tivesse sido aplicado</t>
  </si>
  <si>
    <t>ATIVOS PONDERADOS PELO RISCO (MONTANTES)</t>
  </si>
  <si>
    <t>Total de ativos ponderados pelo risco</t>
  </si>
  <si>
    <t>Total de ativos ponderados pelo risco se o regime transitório da IFRS 9 ou perdas de crédito esperadas análogas não tivesse sido aplicado</t>
  </si>
  <si>
    <t>RÁCIOS DE FUNDOS PRÓPRIOS</t>
  </si>
  <si>
    <t>Fundos próprios principais de nível 1 (em percentagem do montante das posições em risco)</t>
  </si>
  <si>
    <t>Fundos próprios principais de nível 1 (em percentagem do montante das posições em risco) se o regime transitório da IFRS 9 ou perdas de crédito esperadas análogas não tivesse sido aplicado</t>
  </si>
  <si>
    <t>10a</t>
  </si>
  <si>
    <t>Fundos próprios principais de nível 1 (em percentagem do montante das posições em risco) se o regime de tratamento temporário de ganhos e perdas não realizados avaliados ao justo valor através de de outro rendimento integral, de acordo com o artigo 468 da CRR, não tivesse sido aplicado</t>
  </si>
  <si>
    <t>Fundos próprios de nível 1 (em percentagem do montante das posições em risco)</t>
  </si>
  <si>
    <t>Fundos próprios de nível 1 (em percentagem do montante das posições em risco) se o regime transitório da IFRS 9 ou perdas de crédito esperadas análogas não tivesse sido aplicado</t>
  </si>
  <si>
    <t>12a</t>
  </si>
  <si>
    <t>Fundos próprios de nível 1 (em percentagem do montante das posições em risco) se o regime de tratamento temporário de ganhos e perdas não realizados avaliados ao justo valor através de de outro rendimento integral, de acordo com o artigo 468 da CRR, não tivesse sido aplicado</t>
  </si>
  <si>
    <t>Fundos próprios totais (em percentagem do montante das posições em risco)</t>
  </si>
  <si>
    <t>Fundos próprios totais (em percentagem do montante das posições em risco) se o regime transitório da IFRS 9 ou perdas de crédito esperadas análogas não tivesse sido aplicado</t>
  </si>
  <si>
    <t>14a</t>
  </si>
  <si>
    <t>Fundos próprios totais (em percentagem do montante das posições em risco) se o regime transitório de ganhos e perdas medido ao justo valor através de OCI de acordo com o Artigo 468 da CRR não tivesse sido aplicado</t>
  </si>
  <si>
    <t>RÁCIO DE ALAVANCAGEM</t>
  </si>
  <si>
    <t>Medida da exposição total do rácio de alavancagem</t>
  </si>
  <si>
    <t>Rácio de alavancagem se o regime transitório da IFRS 9 ou perdas de crédito esperadas análogas não tivesse sido aplicado</t>
  </si>
  <si>
    <t>17a</t>
  </si>
  <si>
    <t>Rácio de alavancagem  se o regime de tratamento temporário de ganhos e perdas não realizados avaliados ao justo valor através de de outro rendimento integral, de acordo com o artigo 468 da CRR, não tivesse sido aplicado</t>
  </si>
  <si>
    <t>Dez 23</t>
  </si>
  <si>
    <t>020</t>
  </si>
  <si>
    <t>Sub-Total</t>
  </si>
  <si>
    <t>020a</t>
  </si>
  <si>
    <t>US</t>
  </si>
  <si>
    <t>UA</t>
  </si>
  <si>
    <t>PT</t>
  </si>
  <si>
    <t>PL</t>
  </si>
  <si>
    <t>NL</t>
  </si>
  <si>
    <t>MZ</t>
  </si>
  <si>
    <t>LU</t>
  </si>
  <si>
    <t>KW</t>
  </si>
  <si>
    <t>HK</t>
  </si>
  <si>
    <t>GB</t>
  </si>
  <si>
    <t>FR</t>
  </si>
  <si>
    <t>ES</t>
  </si>
  <si>
    <t>DE</t>
  </si>
  <si>
    <t>CH</t>
  </si>
  <si>
    <t>BR</t>
  </si>
  <si>
    <t>AO</t>
  </si>
  <si>
    <t>Discriminação por país</t>
  </si>
  <si>
    <t>010</t>
  </si>
  <si>
    <t xml:space="preserve"> Total</t>
  </si>
  <si>
    <t xml:space="preserve">Exposições de crédito relevantes - Exposições de titularização extra carteira de negociação </t>
  </si>
  <si>
    <t>Exposições de crédito relevantes - Risco de mercado</t>
  </si>
  <si>
    <t>Exposições ao risco de crédito relevantes - Risco de crédito</t>
  </si>
  <si>
    <t>Valor das exposições da carteira de negociação para efeitos do método dos modelos internos</t>
  </si>
  <si>
    <t>Soma das posições longas e curtas das exposições da carteira de negociação para efeitos do método-padrão</t>
  </si>
  <si>
    <t>Valor de exposição segundo o método IRB</t>
  </si>
  <si>
    <t>Valor de exposição segundo o método-padrão</t>
  </si>
  <si>
    <t>Taxas de reserva contracíclica
(%)</t>
  </si>
  <si>
    <t>Ponderações dos requisitos de fundos próprios
(%)</t>
  </si>
  <si>
    <t xml:space="preserve">Montantes das exposições ponderadas pelo risco </t>
  </si>
  <si>
    <t>Requisitos de fundos próprios</t>
  </si>
  <si>
    <t>Valor total de exposição</t>
  </si>
  <si>
    <t>Exposições de titularização - valor de exposição extra carteira de negociação</t>
  </si>
  <si>
    <t>Exposições de crédito gerais</t>
  </si>
  <si>
    <t>m</t>
  </si>
  <si>
    <t>l</t>
  </si>
  <si>
    <t>k</t>
  </si>
  <si>
    <t>j</t>
  </si>
  <si>
    <t>i</t>
  </si>
  <si>
    <t>Requisito de reserva contracíclica de fundos próprios específica da instituição</t>
  </si>
  <si>
    <t>Taxa de reserva contracíclica de fundos próprios específica da instituição</t>
  </si>
  <si>
    <t>Modelo EU CCyB2 - Montante da reserva contracíclica de fundos próprios específica da instituição</t>
  </si>
  <si>
    <t>Outros ajustamentos</t>
  </si>
  <si>
    <t>(Ajustamento para exposições excluídas da medida de exposição total de acordo com o artigo 429.º-A, n.º 1, alínea j), do CRR)</t>
  </si>
  <si>
    <t>EU-11b</t>
  </si>
  <si>
    <t>(Ajustamento para exposições excluídas da medida de exposição total de acordo com o artigo 429.º-A, n.º 1, alínea c), do CRR)</t>
  </si>
  <si>
    <t>EU-11a</t>
  </si>
  <si>
    <t>(Ajustamento para correções de valor para efeitos de avaliação prudente e provisões específicas e gerais que reduziram os fundos próprios de nível 1)</t>
  </si>
  <si>
    <t>Ajustamento para elementos extrapatrimoniais (ou seja, conversão das exposições extrapatrimoniais em montantes de equivalente-crédito)</t>
  </si>
  <si>
    <t>Ajustamento para operações de financiamento através de valores mobiliários (SFT)</t>
  </si>
  <si>
    <t>Ajustamento para instrumentos financeiros derivados</t>
  </si>
  <si>
    <t>Ajustamento para transações de gestão centralizada de tesouraria elegíveis</t>
  </si>
  <si>
    <t>Ajustamento para compras e vendas normalizadas de ativos financeiros sujeitos à contabilização pela data de negociação</t>
  </si>
  <si>
    <t>(Ajustamento para ativos fiduciários que são reconhecidos no balanço de acordo com o quadro contabilístico aplicável mas são excluídos da medida de exposição total de acordo com o artigo 429.º-A, n.º 1, alínea i), do CRR)</t>
  </si>
  <si>
    <t>(Ajustamento para isenção temporária das exposições sobre bancos centrais (se aplicável))</t>
  </si>
  <si>
    <t>(Ajustamento para exposições titularizadas que satisfazem os requisitos operacionais para o reconhecimento da transferência de risco)</t>
  </si>
  <si>
    <t>Ajustamento para as entidades que são consolidadas para efeitos contabilísticos mas estão fora do âmbito de consolidação prudencial</t>
  </si>
  <si>
    <t>Total dos ativos nas demonstrações financeiras publicadas</t>
  </si>
  <si>
    <t>Montante aplicável</t>
  </si>
  <si>
    <t>Rácio de alavancagem (excluindo o impacto de qualquer isenção temporária aplicável das reservas junto de bancos centrais) que incorpora valores médios da linha 28 dos ativos SFT em termos brutos (após ajustamento para operações contabilísticas de venda e líquidos dos montantes das contas a pagar e a receber em numerário associadas)</t>
  </si>
  <si>
    <t>31a</t>
  </si>
  <si>
    <t>Rácio de alavancagem (incluindo o impacto de qualquer isenção temporária aplicável das reservas junto de bancos centrais) que incorpora valores médios da linha 28 dos ativos SFT em termos brutos (após ajustamento para operações contabilísticas de venda e líquidos dos montantes das contas a pagar e a receber em numerário associadas)</t>
  </si>
  <si>
    <t>Medida de exposição total (excluindo o impacto de qualquer isenção temporária aplicável das reservas junto de bancos centrais) que incorpora valores médios da linha 28 dos ativos SFT em termos brutos (após ajustamento para operações contabilísticas de venda e líquidos dos montantes das contas a pagar e a receber em numerário associadas)</t>
  </si>
  <si>
    <t>30a</t>
  </si>
  <si>
    <t>Medida de exposição total (incluindo o impacto de qualquer isenção temporária aplicável das reservas junto de bancos centrais) que incorpora valores médios da linha 28 dos ativos SFT em termos brutos (após ajustamento para operações contabilísticas de venda e líquidos dos montantes das contas a pagar e a receber em numerário associadas)</t>
  </si>
  <si>
    <t>Valor no final do trimestre dos ativos SFT em termos brutos, após ajustamento para operações contabilísticas de venda e líquidos dos montantes das contas a pagar e a receber em numerário associadas</t>
  </si>
  <si>
    <t>Média dos valores diários dos ativos de SFT em termos brutos, após ajustamento para operações contabilísticas de venda e líquidos dos montantes das contas a pagar e a receber em numerário associadas</t>
  </si>
  <si>
    <t>Divulgação dos valores médios</t>
  </si>
  <si>
    <t>Transitional</t>
  </si>
  <si>
    <t>Escolha quanto às disposições transitórias para a definição da medida dos fundos próprios</t>
  </si>
  <si>
    <t>EU-27b</t>
  </si>
  <si>
    <t>Escolha das disposições transitórias e exposições relevantes</t>
  </si>
  <si>
    <t>Requisito de rácio de alavancagem global (%)</t>
  </si>
  <si>
    <t>EU-27a</t>
  </si>
  <si>
    <t>Requisito de reserva para rácio de alavancagem (%)</t>
  </si>
  <si>
    <t xml:space="preserve">     do qual: a satisfazer através de fundos próprios CET1</t>
  </si>
  <si>
    <t>EU-26b</t>
  </si>
  <si>
    <t xml:space="preserve">Requisitos de fundos próprios adicionais para fazer face ao risco de alavancagem excessiva (%) </t>
  </si>
  <si>
    <t>EU-26a</t>
  </si>
  <si>
    <t>Requisito regulamentar de rácio de alavancagem mínimo (%)</t>
  </si>
  <si>
    <t>Rácio de alavancagem (excluindo o impacto de qualquer isenção temporária aplicável às reservas junto de bancos centrais) (%)</t>
  </si>
  <si>
    <t>25a</t>
  </si>
  <si>
    <t>Rácio de alavancagem (excluindo o impacto da isenção dos investimentos do setor público e dos empréstimos de fomento) (%)</t>
  </si>
  <si>
    <t>EU-25</t>
  </si>
  <si>
    <t>Fundos próprios e medida de exposição total</t>
  </si>
  <si>
    <t>(Total de exposições isentas)</t>
  </si>
  <si>
    <t>EU-22k</t>
  </si>
  <si>
    <t>(Redução do valor de exposição de empréstimos de pré-financiamento ou intercalares)</t>
  </si>
  <si>
    <t>EU-22j</t>
  </si>
  <si>
    <t>(Serviços auxiliares de centrais de valores mobiliários de instituições designadas excluídos, de acordo com o artigo 429.º-A, n.º 1, alínea p), do CRR</t>
  </si>
  <si>
    <t>EU-22i</t>
  </si>
  <si>
    <t>(Serviços auxiliares de centrais de valores mobiliários/instituições excluídos, de acordo com o artigo 429.º-A, n.º 1, alínea o), do CRR</t>
  </si>
  <si>
    <t>EU-22h</t>
  </si>
  <si>
    <t>(Excedentes de caução depositados em agentes tripartidos excluídos)</t>
  </si>
  <si>
    <t>EU-22g</t>
  </si>
  <si>
    <t xml:space="preserve">(Partes garantidas de exposições decorrentes de créditos à exportação excluídas) </t>
  </si>
  <si>
    <t>EU-22f</t>
  </si>
  <si>
    <t>(Exposições sobre empréstimos de fomento sub-rogados por bancos (ou unidades) de desenvolvimento não públicos excluídas)</t>
  </si>
  <si>
    <t>EU-22e</t>
  </si>
  <si>
    <t>(Exposições de bancos (ou unidades) públicos de desenvolvimento excluídas— Empréstimos de fomento )</t>
  </si>
  <si>
    <t>EU-22d</t>
  </si>
  <si>
    <t>(Exposições de bancos (ou unidades) públicos de desenvolvimento excluídas — Investimentos do setor público)</t>
  </si>
  <si>
    <t>EU-22c</t>
  </si>
  <si>
    <t>(Exposições isentas de acordo com o artigo 429.º-A, n.º 1, alínea j), do CRR (patrimoniais e extrapatrimoniais))</t>
  </si>
  <si>
    <t>EU-22b</t>
  </si>
  <si>
    <t>(Exposições excluídas da medida de exposição total, de acordo com o artigo 429.º-A, n.º 1, alínea c), do CRR)</t>
  </si>
  <si>
    <t>EU-22a</t>
  </si>
  <si>
    <t>Exposições excluídas</t>
  </si>
  <si>
    <t>Exposições extrapatrimoniais</t>
  </si>
  <si>
    <t>(Provisões gerais deduzidas na determinação dos fundos próprios de nível 1 e provisões específicas associadas às exposições extrapatrimoniais)</t>
  </si>
  <si>
    <t>(Ajustamentos para conversão em montantes de equivalente-crédito)</t>
  </si>
  <si>
    <t>Exposições extrapatrimoniais em valor nocional bruto</t>
  </si>
  <si>
    <t xml:space="preserve">Outras exposições extrapatrimoniais </t>
  </si>
  <si>
    <t>Total das exposições sobre operações de financiamento através de valores mobiliários</t>
  </si>
  <si>
    <t>(Componente CCP isenta das exposições SFT em que uma instituição procede em nome de um cliente à compensação através de uma CCP)</t>
  </si>
  <si>
    <t>EU-17a</t>
  </si>
  <si>
    <t>Exposições pela participação em transações na qualidade de agente</t>
  </si>
  <si>
    <t>Derrogação aplicável às SFT: Exposição ao risco de crédito de contraparte de acordo com o artigo 429.º-B, n.º 5, e o artigo 222.º do CRR</t>
  </si>
  <si>
    <t>EU-16a</t>
  </si>
  <si>
    <t>Exposição ao risco de crédito de contraparte para ativos SFT</t>
  </si>
  <si>
    <t>(Valor líquido dos montantes a pagar e a receber em numerário dos ativos SFT em termos brutos)</t>
  </si>
  <si>
    <t>Valor bruto dos ativos SFT (sem reconhecimento da compensação), após ajustamento para as operações contabilizadas como vendas</t>
  </si>
  <si>
    <t>Exposições sobre operações de financiamento através de valores mobiliários (SFT)</t>
  </si>
  <si>
    <t xml:space="preserve">Total de exposições sobre derivados </t>
  </si>
  <si>
    <t>(Diferenças nocionais efetivas ajustadas e deduções das majorações para os derivados de crédito vendidos)</t>
  </si>
  <si>
    <t>Montante nocional efetivo ajustado dos derivados de crédito vendidos</t>
  </si>
  <si>
    <t>(Componente CCP isenta das exposições em que uma instituição procede em nome de um cliente à compensação através de uma CCP) (método do risco inicial)</t>
  </si>
  <si>
    <t>EU-10b</t>
  </si>
  <si>
    <t>(Componente CCP isenta das exposições em que uma instituição procede em nome de um cliente à compensação através de uma CCP) (método-padrão simplificado)</t>
  </si>
  <si>
    <t>EU-10a</t>
  </si>
  <si>
    <t>(Componente CCP isenta das exposições em que uma instituição procede em nome de um cliente à compensação através de uma CCP) (SA-CCR)</t>
  </si>
  <si>
    <t>Exposição determinada pelo método do risco inicial</t>
  </si>
  <si>
    <t>EU-9b</t>
  </si>
  <si>
    <t>Derrogação aplicável aos derivados: contribuição da exposição futura potencial de acordo com o método padrão simplificado</t>
  </si>
  <si>
    <t>EU-9a</t>
  </si>
  <si>
    <t xml:space="preserve">Montantes adicionais para as exposições futuras potenciais associadas às operações de derivados SA-CCR </t>
  </si>
  <si>
    <t>Derrogação aplicável aos derivados: contribuição dos custos de substituição de acordo com o método padrão simplificado</t>
  </si>
  <si>
    <t>EU-8a</t>
  </si>
  <si>
    <t>Custo de substituição associado a operações de derivados SA-CCR (ou seja, líquido de margem de variação em numerário elegível)</t>
  </si>
  <si>
    <t>Exposições sobre derivados</t>
  </si>
  <si>
    <t xml:space="preserve">Total de exposições patrimoniais (excluindo derivados e SFT) </t>
  </si>
  <si>
    <t>(Montantes dos ativos deduzidos na determinação dos fundos próprios de nível 1)</t>
  </si>
  <si>
    <t>(Ajustamentos para risco geral de crédito aos elementos patrimoniais)</t>
  </si>
  <si>
    <t>(Ajustamento para valores mobiliários recebidos no âmbito de operações de financiamento através de valores mobiliários que são reconhecidos como ativos)</t>
  </si>
  <si>
    <t>(Deduções de contas a receber contabilizados como ativos para a margem de variação em numerário fornecida em operações de derivados)</t>
  </si>
  <si>
    <t>Valor bruto das cauções dadas no âmbito de derivados quando deduzidas aos ativos do balanço de acordo com o quadro contabilístico aplicável</t>
  </si>
  <si>
    <t>Elementos patrimoniais (excluindo derivados e SFT mas incluindo cauções)</t>
  </si>
  <si>
    <t>Exposições patrimoniais (excluindo derivados e SFT)</t>
  </si>
  <si>
    <t>Exposições para efeitos do rácio de alavancagem CRR</t>
  </si>
  <si>
    <t>Outras exposições (p. ex.: títulos de capital, titularizações e outros ativos não correspondentes a obrigações de crédito)</t>
  </si>
  <si>
    <t>EU-12</t>
  </si>
  <si>
    <t>Exposições em situação de incumprimento</t>
  </si>
  <si>
    <t>EU-11</t>
  </si>
  <si>
    <t>Empresas</t>
  </si>
  <si>
    <t>EU-10</t>
  </si>
  <si>
    <t>Exposições sobre clientes de retalho</t>
  </si>
  <si>
    <t>EU-9</t>
  </si>
  <si>
    <t>Garantidas por hipotecas sobre imóveis</t>
  </si>
  <si>
    <t>EU-8</t>
  </si>
  <si>
    <t>Instituições</t>
  </si>
  <si>
    <t>EU-7</t>
  </si>
  <si>
    <t>Exposições perante administrações regionais, bancos multilaterais de desenvolvimento, organizações internacionais e entidades do setor público não tratadas como soberanas</t>
  </si>
  <si>
    <t>EU-6</t>
  </si>
  <si>
    <t>Exposições tratadas como soberanas</t>
  </si>
  <si>
    <t>EU-5</t>
  </si>
  <si>
    <t>Obrigações cobertas</t>
  </si>
  <si>
    <t>EU-4</t>
  </si>
  <si>
    <t>Exposições na carteira bancária, do qual:</t>
  </si>
  <si>
    <t>EU-3</t>
  </si>
  <si>
    <t>Exposições na carteira de negociação</t>
  </si>
  <si>
    <t>EU-2</t>
  </si>
  <si>
    <t>Total das exposições patrimoniais (excluindo derivados, SFT e exposições isentas), do qual:</t>
  </si>
  <si>
    <t>EU-1</t>
  </si>
  <si>
    <t>220</t>
  </si>
  <si>
    <t>Famílias</t>
  </si>
  <si>
    <t>210</t>
  </si>
  <si>
    <t>Empresas não-financeiras</t>
  </si>
  <si>
    <t>200</t>
  </si>
  <si>
    <t>Outras empresas financeiras</t>
  </si>
  <si>
    <t>190</t>
  </si>
  <si>
    <t>Instituições de crédito</t>
  </si>
  <si>
    <t>180</t>
  </si>
  <si>
    <t>Administrações públicas</t>
  </si>
  <si>
    <t>170</t>
  </si>
  <si>
    <t>Bancos centrais</t>
  </si>
  <si>
    <t>160</t>
  </si>
  <si>
    <t>150</t>
  </si>
  <si>
    <t>140</t>
  </si>
  <si>
    <t>130</t>
  </si>
  <si>
    <t>120</t>
  </si>
  <si>
    <t>110</t>
  </si>
  <si>
    <t>100</t>
  </si>
  <si>
    <t>Valores mobiliários representativos de dívida</t>
  </si>
  <si>
    <t>090</t>
  </si>
  <si>
    <t>080</t>
  </si>
  <si>
    <t xml:space="preserve">          do qual, PME</t>
  </si>
  <si>
    <t>070</t>
  </si>
  <si>
    <t>060</t>
  </si>
  <si>
    <t>050</t>
  </si>
  <si>
    <t>040</t>
  </si>
  <si>
    <t>030</t>
  </si>
  <si>
    <t>Empréstimos e adiantamentos</t>
  </si>
  <si>
    <t>Saldos de caixa em bancos centrais e outros depósitos à ordem</t>
  </si>
  <si>
    <t>005</t>
  </si>
  <si>
    <t>do qual, fase 3</t>
  </si>
  <si>
    <t>do qual, fase 2</t>
  </si>
  <si>
    <t>do qual, fase 1</t>
  </si>
  <si>
    <t>Sobre exposições não produtivas</t>
  </si>
  <si>
    <t>Sobre exposições produtivas</t>
  </si>
  <si>
    <t xml:space="preserve">Exposições não produtivas - Imparidade acumulada, variações negativas acumuladas no justo valor resultantes do risco de crédito e provisões </t>
  </si>
  <si>
    <t>Exposições produtivas - Imparidade acumulada e provisões</t>
  </si>
  <si>
    <t>Exposições não produtivas</t>
  </si>
  <si>
    <t>Exposições produtivas</t>
  </si>
  <si>
    <t>Cauções e garantias financeiras recebidas</t>
  </si>
  <si>
    <t>Abates parciais acumulados</t>
  </si>
  <si>
    <t>Imparidade acumulada, variações negativas acumuladas no justo valor resultantes do risco de crédito e provisões</t>
  </si>
  <si>
    <t>Montante escriturado bruto/montante nominal</t>
  </si>
  <si>
    <t>o</t>
  </si>
  <si>
    <t>n</t>
  </si>
  <si>
    <t>COLOCAR GRÁFICO COM PARTIÇÃO</t>
  </si>
  <si>
    <t>Prazo de vencimento não estabelecido</t>
  </si>
  <si>
    <t>&gt; 5 anos</t>
  </si>
  <si>
    <t>&gt; 1 ano ≤ 5 anos</t>
  </si>
  <si>
    <t>≤ 1 ano</t>
  </si>
  <si>
    <t>À vista</t>
  </si>
  <si>
    <t>Valor líquido de exposição</t>
  </si>
  <si>
    <t>Compromissos de empréstimo concedidos</t>
  </si>
  <si>
    <t>Do qual, em situação de imparidade</t>
  </si>
  <si>
    <t>Do qual, em situação de incumprimento</t>
  </si>
  <si>
    <t>Do qual, cauções e garantias financeiras recebidas sobre exposições não produtivas que são objeto de medidas de reestruturação</t>
  </si>
  <si>
    <t>Sobre exposições restruturadas não produtivas</t>
  </si>
  <si>
    <t>Sobre exposições restruturadas produtivas</t>
  </si>
  <si>
    <t>Reestruturadas não produtivas</t>
  </si>
  <si>
    <t>Restruturadas produtivas</t>
  </si>
  <si>
    <t>Cauções recebidas e garantias financeiras recebidas sobre exposições restruturadas</t>
  </si>
  <si>
    <t>Montante escriturado bruto/Montante nominal das exposições que são objeto de medidas de reestruturação</t>
  </si>
  <si>
    <t>Rácio NPL (Loans and Advances)</t>
  </si>
  <si>
    <t xml:space="preserve">      do qual, PME</t>
  </si>
  <si>
    <t>Vencido &gt; 7 anos</t>
  </si>
  <si>
    <t xml:space="preserve">Vencido
&gt; 5 anos ≤ 7 anos
</t>
  </si>
  <si>
    <t xml:space="preserve">Vencido
&gt; 2 anos ≤ 5 anos
</t>
  </si>
  <si>
    <t xml:space="preserve">Vencido
&gt; 1 ano ≤ 2 anos
</t>
  </si>
  <si>
    <t xml:space="preserve">Vencido
&gt; 180 dias
≤ 1 ano
</t>
  </si>
  <si>
    <t xml:space="preserve">Vencido
&gt; 90 dias
≤ 180 dias
</t>
  </si>
  <si>
    <t>Com probabilidade reduzida de pagamento, mas não vencido ou vencido há ≤ 90 dias</t>
  </si>
  <si>
    <t>Vencidos &gt; 30 dias ≤ 90 dias</t>
  </si>
  <si>
    <t>Não vencidos ou vencidos ≤ 30 dias</t>
  </si>
  <si>
    <t>Modelo EU CQ 3 - EBA/GL/2022/13 - Modelo 3: Qualidade de crédito das exposições produtivas e não produtivas, por dias de incumprimento</t>
  </si>
  <si>
    <t>Portugal</t>
  </si>
  <si>
    <t>Exposições patrimoniais</t>
  </si>
  <si>
    <t>Do qual, sujeitos a imparidade</t>
  </si>
  <si>
    <t>Do qual, não produtivos</t>
  </si>
  <si>
    <t>Variações negativas acumuladas no justo valor resultantes do risco de crédito sobre exposições não produtivas</t>
  </si>
  <si>
    <t>Provisões para compromissos e garantias financeiras extrapatrimoniais concedidos</t>
  </si>
  <si>
    <t>Imparidade acumulada</t>
  </si>
  <si>
    <t>f </t>
  </si>
  <si>
    <t>Outros serviços</t>
  </si>
  <si>
    <t>Atividades artísticas, de espetáculos e recreativas</t>
  </si>
  <si>
    <t>Serviços de saúde e atividades de ação social</t>
  </si>
  <si>
    <t>Educação</t>
  </si>
  <si>
    <t>Administração pública e defesa, segurança social obrigatória</t>
  </si>
  <si>
    <t>Atividades administrativas e dos serviços de apoio</t>
  </si>
  <si>
    <t>Atividades de consultoria, científicas, técnicas e similares</t>
  </si>
  <si>
    <t>Atividades imobiliárias</t>
  </si>
  <si>
    <t>Atividades financeiras e de seguros</t>
  </si>
  <si>
    <t>Informação e comunicação</t>
  </si>
  <si>
    <t>Atividades de alojamento e restauração</t>
  </si>
  <si>
    <t>Transporte e armazenamento</t>
  </si>
  <si>
    <t>Comércio por grosso e a retalho</t>
  </si>
  <si>
    <t>Construção</t>
  </si>
  <si>
    <t>Abastecimento de água</t>
  </si>
  <si>
    <t>Produção e distribuição de eletricidade, gás, vapor e ar frio</t>
  </si>
  <si>
    <t>Indústria transformadora</t>
  </si>
  <si>
    <t>Indústrias extrativas</t>
  </si>
  <si>
    <t>Agricultura, silvicultura e pesca</t>
  </si>
  <si>
    <t>Do qual, empréstimos e adiantamentos sujeitos a imparidade</t>
  </si>
  <si>
    <t>Montante escriturado bruto</t>
  </si>
  <si>
    <t>Outros tipos de cauções</t>
  </si>
  <si>
    <t>Instrumentos de capital próprio e de dívida</t>
  </si>
  <si>
    <t>Bens móveis (automóveis, embarcações, etc.)</t>
  </si>
  <si>
    <t>Bens imóveis comerciais</t>
  </si>
  <si>
    <t>Bens imóveis de habitação</t>
  </si>
  <si>
    <t>Outros ativos (não PP&amp;E)</t>
  </si>
  <si>
    <t>Ativos fixos tangíveis (PP&amp;E)</t>
  </si>
  <si>
    <t>Variações negativas acumuladas</t>
  </si>
  <si>
    <t>Valor no reconhecimento inicial</t>
  </si>
  <si>
    <t xml:space="preserve">Cauções obtidas por aquisição da posse </t>
  </si>
  <si>
    <t>Cauções obtidas por aquisição da posse com exceção das classificadas como PP&amp;E</t>
  </si>
  <si>
    <t>Cauções obtidas por aquisição da posse classificadas como PP&amp;E</t>
  </si>
  <si>
    <t>Do qual, ativos não correntes detidos para venda</t>
  </si>
  <si>
    <t>Restruturado &gt; 5 anos</t>
  </si>
  <si>
    <t>Restruturado &gt; 2 anos ≤ 5 anos</t>
  </si>
  <si>
    <t>Restruturado ≤ 2 anos</t>
  </si>
  <si>
    <t>Total de cauções obtidas por aquisição da posse</t>
  </si>
  <si>
    <t>Redução do saldo da dívida</t>
  </si>
  <si>
    <t>Ativos ponderados pelo risco (RWA)</t>
  </si>
  <si>
    <t>(Milhares de euros)</t>
  </si>
  <si>
    <t>F-IRB</t>
  </si>
  <si>
    <t>A-IRB</t>
  </si>
  <si>
    <t>Montante das perdas esperadas</t>
  </si>
  <si>
    <t xml:space="preserve">Total </t>
  </si>
  <si>
    <t>do qual, Retalho – Outros, PME</t>
  </si>
  <si>
    <t>4.5</t>
  </si>
  <si>
    <t>4.4</t>
  </si>
  <si>
    <t>do qual, Retalho – Renováveis elegíveis</t>
  </si>
  <si>
    <t>4.3</t>
  </si>
  <si>
    <t>4.2</t>
  </si>
  <si>
    <t>4.1</t>
  </si>
  <si>
    <t>Retalho</t>
  </si>
  <si>
    <t>3.2</t>
  </si>
  <si>
    <t>3.1</t>
  </si>
  <si>
    <t xml:space="preserve">Administrações centrais ou bancos centrais </t>
  </si>
  <si>
    <t xml:space="preserve">Total de exposições
</t>
  </si>
  <si>
    <t>Técnicas de redução do risco de crédito</t>
  </si>
  <si>
    <t>Métodos de redução do risco de crédito no cálculo dos RWEA</t>
  </si>
  <si>
    <t>Proteção real de crédito (FCP)</t>
  </si>
  <si>
    <t xml:space="preserve"> Proteção pessoal de crédito (UFCP)</t>
  </si>
  <si>
    <t xml:space="preserve">RWEA sem efeitos de substituição
(apenas efeitos de redução)
</t>
  </si>
  <si>
    <t xml:space="preserve">RWEA com efeitos de substituição
(efeitos de redução e de substituição)
</t>
  </si>
  <si>
    <t xml:space="preserve"> 
Parte das exposições cobertas por cauções financeiras (% )</t>
  </si>
  <si>
    <t>Parte das exposições cobertas por outras cauções elegíveis (%)</t>
  </si>
  <si>
    <t>Parte das exposições cobertas por outras proteções reais de crédito (%)</t>
  </si>
  <si>
    <t xml:space="preserve">
Parte das exposições cobertas por garantias (% )</t>
  </si>
  <si>
    <t>Parte das exposições cobertas por derivados de crédito (% )</t>
  </si>
  <si>
    <t>Parte das exposições cobertas por cauções de bens imóveis (% )</t>
  </si>
  <si>
    <t>Parte das exposições cobertas por créditos a receber (% )</t>
  </si>
  <si>
    <t>Parte das exposições cobertas por outras cauções de bens físicos (%)</t>
  </si>
  <si>
    <t>Parte das exposições cobertas por depósitos em numerário (%)</t>
  </si>
  <si>
    <t>Parte das exposições cobertas por apólices de seguro de vida (%)</t>
  </si>
  <si>
    <t>Parte das exposições cobertas por instrumentos detidos por um terceiro (%)</t>
  </si>
  <si>
    <t>Administrações centrais e bancos centrais</t>
  </si>
  <si>
    <t>do qual, Empresas - PME</t>
  </si>
  <si>
    <t>do qual, Empresas - Financiamento especializado</t>
  </si>
  <si>
    <t>3.3</t>
  </si>
  <si>
    <t>do qual, Empresas - Outros</t>
  </si>
  <si>
    <t>do qual, Retalho – Bens imóveis, PME</t>
  </si>
  <si>
    <t>do qual, Retalho – Bens imóveis, não PME</t>
  </si>
  <si>
    <t>do qual, Retalho – Outros, não PME</t>
  </si>
  <si>
    <t xml:space="preserve">Exposições sobre outros títulos de capital </t>
  </si>
  <si>
    <t>Exposições sobre títulos de capital cotados em Bolsa</t>
  </si>
  <si>
    <r>
      <t xml:space="preserve">Exposições sobre </t>
    </r>
    <r>
      <rPr>
        <i/>
        <sz val="9"/>
        <rFont val="Santander Text"/>
        <family val="2"/>
      </rPr>
      <t>Private equity</t>
    </r>
  </si>
  <si>
    <t>Montante de exposição ponderado pelo risco</t>
  </si>
  <si>
    <t>Valor de exposição</t>
  </si>
  <si>
    <t>Ponderador de risco</t>
  </si>
  <si>
    <t>Exposição extrapatrimonial</t>
  </si>
  <si>
    <t>Exposição patrimonial</t>
  </si>
  <si>
    <t>Exposições em títulos de capital abrangidas pelo método de ponderação do risco simples</t>
  </si>
  <si>
    <t>Modelo EU CR10.5</t>
  </si>
  <si>
    <t>Igual ou superior a 2,5 anos</t>
  </si>
  <si>
    <t>Inferior a 2,5 anos</t>
  </si>
  <si>
    <t>Categoria 5</t>
  </si>
  <si>
    <t>Categoria 4</t>
  </si>
  <si>
    <t>Categoria 3</t>
  </si>
  <si>
    <t>Categoria 2</t>
  </si>
  <si>
    <t>Categoria 1</t>
  </si>
  <si>
    <t>Prazo de vencimento residual</t>
  </si>
  <si>
    <t>Categorias regulamentares</t>
  </si>
  <si>
    <t>Financiamento especializado: Financiamento de projetos (método de afetação)</t>
  </si>
  <si>
    <t>Modelo EU CR10.1</t>
  </si>
  <si>
    <t>Montante de exposição ponderado pelo risco no final do período de relato anterior</t>
  </si>
  <si>
    <t>Volume dos ativos (+/-)</t>
  </si>
  <si>
    <t>Qualidade dos ativos (+/-)</t>
  </si>
  <si>
    <t>Atualizações de modelos (+/-)</t>
  </si>
  <si>
    <t>Metodologia e política (+/-)</t>
  </si>
  <si>
    <t>Aquisições e alienações (+/-)</t>
  </si>
  <si>
    <t>Movimentos cambiais (+/-)</t>
  </si>
  <si>
    <t>Outros (+/-)</t>
  </si>
  <si>
    <t>Montante de exposição ponderado pelo risco no final do período de relato</t>
  </si>
  <si>
    <t xml:space="preserve"> Classes de exposição</t>
  </si>
  <si>
    <t>Outros</t>
  </si>
  <si>
    <t>p</t>
  </si>
  <si>
    <t>q</t>
  </si>
  <si>
    <t>Administrações centrais ou bancos centrais</t>
  </si>
  <si>
    <t>Administrações regionais ou autoridades locais</t>
  </si>
  <si>
    <t>Entidades do setor público</t>
  </si>
  <si>
    <t>Bancos multilaterais de desenvolvimento</t>
  </si>
  <si>
    <t>Organizações internacionais</t>
  </si>
  <si>
    <t>Exposições de retalho</t>
  </si>
  <si>
    <t>Exposições garantidas por hipotecas sobre imóveis</t>
  </si>
  <si>
    <t>Exposições associadas a riscos particularmente elevados</t>
  </si>
  <si>
    <t>Exposições sobre instituições e empresas com uma avaliação de crédito de curto prazo</t>
  </si>
  <si>
    <t>Unidades de participação ou ações em organismos de investimento coletivo</t>
  </si>
  <si>
    <t>Exposições sobre títulos de capital</t>
  </si>
  <si>
    <t>Outros elementos</t>
  </si>
  <si>
    <t>VaR (Valor em risco) para SFT</t>
  </si>
  <si>
    <t>Método integral baseado em cauções financeiras (para SFT)</t>
  </si>
  <si>
    <t>Método simples baseado em cauções financeiras (para SFT)</t>
  </si>
  <si>
    <t>Do qual decorrente de conjuntos de compensação contratual entre produtos</t>
  </si>
  <si>
    <t>2c</t>
  </si>
  <si>
    <t>Do qual derivados e conjuntos de compensação de derivados e operações de liquidação longa</t>
  </si>
  <si>
    <t>2b</t>
  </si>
  <si>
    <t>Do qual conjuntos de compensação de operações de financiamento através de valores mobiliários</t>
  </si>
  <si>
    <t>IMM (para derivados e SFT)</t>
  </si>
  <si>
    <t>SA-CCR (para derivados)</t>
  </si>
  <si>
    <t>EU - SA-CCR Simplificado (para derivados)</t>
  </si>
  <si>
    <t>EU - Método do risco inicial (para derivados)</t>
  </si>
  <si>
    <t>RWEA</t>
  </si>
  <si>
    <t>Valor de exposição após CRM</t>
  </si>
  <si>
    <t>Valor de exposição antes de CRM</t>
  </si>
  <si>
    <t>Alpha utilizado para calcular o valor de exposição regulamentar</t>
  </si>
  <si>
    <t>EEPE</t>
  </si>
  <si>
    <t>Exposição futura potencial (PFE)</t>
  </si>
  <si>
    <t>Custo de substituição (RC)</t>
  </si>
  <si>
    <t>Modelo EU CCR1 – Análise da exposição ao CCR por método</t>
  </si>
  <si>
    <t xml:space="preserve">Total de operações sujeitas a requisitos de fundos próprios para o risco de CVA </t>
  </si>
  <si>
    <r>
      <rPr>
        <sz val="8"/>
        <rFont val="Santander Text"/>
        <family val="2"/>
      </rPr>
      <t>Operações sujeitas ao método alternativo (baseado no método do risco inicial )</t>
    </r>
  </si>
  <si>
    <t>EU4</t>
  </si>
  <si>
    <t>Operações sujeitas ao método padrão</t>
  </si>
  <si>
    <t xml:space="preserve">   ii) Componente VaR sob tensão (incluindo o multiplicador de três):</t>
  </si>
  <si>
    <t xml:space="preserve">   i) Componente VaR (incluindo o multiplicador de três)</t>
  </si>
  <si>
    <t>Total de operações sujeitas ao método avançado</t>
  </si>
  <si>
    <t>Instituições e empresas com uma avaliação de crédito de curto prazo</t>
  </si>
  <si>
    <t xml:space="preserve">Administrações regionais ou autoridades locais </t>
  </si>
  <si>
    <t xml:space="preserve">Valor total de exposição </t>
  </si>
  <si>
    <t>Classes de exposição</t>
  </si>
  <si>
    <t>Modelo EU CCR3 – Método padrão – exposições ao CCR por ponderadores de risco e classes de exposição regulamentares</t>
  </si>
  <si>
    <t>Outras cauções</t>
  </si>
  <si>
    <t>Obrigações de empresas</t>
  </si>
  <si>
    <t>Dívida de agência estatal</t>
  </si>
  <si>
    <t>Outra dívida soberana</t>
  </si>
  <si>
    <t>Dívida soberana nacional</t>
  </si>
  <si>
    <t>Numerário – outras moedas</t>
  </si>
  <si>
    <t>Numerário – moeda nacional</t>
  </si>
  <si>
    <t>Não segregadas</t>
  </si>
  <si>
    <t>Segregadas</t>
  </si>
  <si>
    <t>Justo valor das cauções dadas</t>
  </si>
  <si>
    <t>Justo valor das cauções recebidas</t>
  </si>
  <si>
    <t>Tipo de caução</t>
  </si>
  <si>
    <t>Cauções utilizadas em SFT</t>
  </si>
  <si>
    <t>Cauções utilizadas em operações de derivados</t>
  </si>
  <si>
    <t>Modelo EU CCR8 – Exposições sobre CCP</t>
  </si>
  <si>
    <t xml:space="preserve">Valor de exposição </t>
  </si>
  <si>
    <t>Exposições sobre QCCP elegíveis (total)</t>
  </si>
  <si>
    <t>Exposições para transações em QCCP (excluindo margem inicial e contribuições para o fundo de proteção) do qual</t>
  </si>
  <si>
    <t xml:space="preserve">   i) Derivados OTC</t>
  </si>
  <si>
    <t xml:space="preserve">   ii) Derivados transacionados em bolsa</t>
  </si>
  <si>
    <t xml:space="preserve">   iii) SFT</t>
  </si>
  <si>
    <t xml:space="preserve">   iv) Conjuntos de compensação em que a compensação contratual entre produtos foi aprovada</t>
  </si>
  <si>
    <t>Margem inicial segregada</t>
  </si>
  <si>
    <t>Margem inicial não segregada</t>
  </si>
  <si>
    <t>Contribuições pré-financiadas para o fundo de proteção</t>
  </si>
  <si>
    <t>Contribuições não financiadas para o fundo de proteção</t>
  </si>
  <si>
    <t>Exposições a CCP não elegíveis (total)</t>
  </si>
  <si>
    <t>Exposições para transações em CCP não elegíveis (excluindo margem inicial e contribuições para o fundo de proteção); do qual</t>
  </si>
  <si>
    <t xml:space="preserve">            Do qual em situação de incumprimento </t>
  </si>
  <si>
    <t xml:space="preserve">     Do qual exposições não produtivas</t>
  </si>
  <si>
    <t xml:space="preserve">Valores mobiliários representativos de dívida </t>
  </si>
  <si>
    <t>Do qual garantido por derivados de crédito</t>
  </si>
  <si>
    <t>Do qual garantido por garantias financeiras</t>
  </si>
  <si>
    <t xml:space="preserve">Do qual garantido por caução </t>
  </si>
  <si>
    <t>Montante escriturado garantido</t>
  </si>
  <si>
    <t xml:space="preserve">Montante escriturado não garantido </t>
  </si>
  <si>
    <t>Modelo EU CR3 – Síntese das técnicas de CRM  Divulgação da utilização de técnicas de redução do risco de crédito</t>
  </si>
  <si>
    <t>Organismos de investimento coletivo</t>
  </si>
  <si>
    <t>Garantido por hipotecas sobre bens imóveis</t>
  </si>
  <si>
    <t xml:space="preserve">Densidade dos RWA (%) </t>
  </si>
  <si>
    <t>Ativos ponderados pelo risco (RWA) e densidade dos RWA</t>
  </si>
  <si>
    <t>Exposições após CCF e após CRM</t>
  </si>
  <si>
    <t>Exposições antes de fatores de conversão de crédito (CCF) e antes de CRM</t>
  </si>
  <si>
    <t>Modelo EU CR4 – Método padrão – Exposição ao risco de crédito e efeitos de redução do risco de crédito (CRM)</t>
  </si>
  <si>
    <t>Posições em Risco sobre Ações (Carteira Bancária)</t>
  </si>
  <si>
    <t>Valor Bruto</t>
  </si>
  <si>
    <t>Reserva Positiva</t>
  </si>
  <si>
    <t>Reserva Negativa</t>
  </si>
  <si>
    <t>Imparidade</t>
  </si>
  <si>
    <t>Valor Balanço</t>
  </si>
  <si>
    <t>Emitidos por residentes</t>
  </si>
  <si>
    <t>Valorizados ao justo valor</t>
  </si>
  <si>
    <t>Valorizados ao custo histórico</t>
  </si>
  <si>
    <t>Emitidos por não residentes</t>
  </si>
  <si>
    <t>Descrição das Operações de Titularização</t>
  </si>
  <si>
    <t>Identificação da operação de titularização</t>
  </si>
  <si>
    <t>Objetivo da operação de titularização</t>
  </si>
  <si>
    <t>Forma de operação de titularização</t>
  </si>
  <si>
    <t>Data de Inicio</t>
  </si>
  <si>
    <t>Maturidade Legal</t>
  </si>
  <si>
    <t>Cláusula de step-up (data)</t>
  </si>
  <si>
    <t>Ativos  titularizados (em milhões de euros)</t>
  </si>
  <si>
    <r>
      <t xml:space="preserve">Transferência significativa do risco de crédito </t>
    </r>
    <r>
      <rPr>
        <vertAlign val="superscript"/>
        <sz val="8.5"/>
        <color theme="1"/>
        <rFont val="Santander Text"/>
        <family val="2"/>
      </rPr>
      <t>(1)</t>
    </r>
  </si>
  <si>
    <t>Não</t>
  </si>
  <si>
    <t>A instituição atua na qualidade de cedente</t>
  </si>
  <si>
    <t>A instituição atua na qualidade de patrocinador</t>
  </si>
  <si>
    <t>A instituição atua na qualidade de investidor</t>
  </si>
  <si>
    <t>Tradicional</t>
  </si>
  <si>
    <t>Sintética</t>
  </si>
  <si>
    <t>Subtotal</t>
  </si>
  <si>
    <t>STS</t>
  </si>
  <si>
    <t>Não STS</t>
  </si>
  <si>
    <t>do qual, SRT</t>
  </si>
  <si>
    <t>Total das exposições</t>
  </si>
  <si>
    <t>Retalho (total)</t>
  </si>
  <si>
    <t xml:space="preserve">   empréstimos hipotecários sobre imóveis de habitação</t>
  </si>
  <si>
    <t xml:space="preserve">   cartões de crédito</t>
  </si>
  <si>
    <t xml:space="preserve">   outras exposições de retalho </t>
  </si>
  <si>
    <t xml:space="preserve">   retitularização</t>
  </si>
  <si>
    <t>Por grosso (total)</t>
  </si>
  <si>
    <t xml:space="preserve">   empréstimos a empresas</t>
  </si>
  <si>
    <t xml:space="preserve">   empréstimos hipotecários sobre imóveis comerciais </t>
  </si>
  <si>
    <t xml:space="preserve">   locações e contas a receber</t>
  </si>
  <si>
    <t xml:space="preserve">   por grosso, outros</t>
  </si>
  <si>
    <t xml:space="preserve">   Retitularização</t>
  </si>
  <si>
    <t xml:space="preserve">       Por grosso</t>
  </si>
  <si>
    <t xml:space="preserve">       Subjacente de retalho</t>
  </si>
  <si>
    <t xml:space="preserve">   Titularização</t>
  </si>
  <si>
    <t xml:space="preserve">Operações sintéticas </t>
  </si>
  <si>
    <t xml:space="preserve">       do qual, STS</t>
  </si>
  <si>
    <t xml:space="preserve">       Retalho</t>
  </si>
  <si>
    <t xml:space="preserve">Operações tradicionais </t>
  </si>
  <si>
    <t>RW 1250 %
deduções</t>
  </si>
  <si>
    <t>SEC-SA</t>
  </si>
  <si>
    <t>SEC-ERBA
(incluindo IAA)</t>
  </si>
  <si>
    <t>SEC-IRBA</t>
  </si>
  <si>
    <t>RW 1250 %/ deduções</t>
  </si>
  <si>
    <t>RW 1250 %/deduções</t>
  </si>
  <si>
    <t xml:space="preserve"> RW &gt; 100 % e até 1250 %</t>
  </si>
  <si>
    <t xml:space="preserve"> RW &gt; 50 % e até 100 %</t>
  </si>
  <si>
    <t xml:space="preserve"> RW &gt; 20 % e até 50 %</t>
  </si>
  <si>
    <t>RW ≤ 20 %</t>
  </si>
  <si>
    <t>Requisito de fundos próprios após aplicação do limite máximo</t>
  </si>
  <si>
    <t>Montante de exposição ponderado pelo risco (RWEA)
 (por abordagem regulamentar)</t>
  </si>
  <si>
    <t>Valores de exposição (por abordagem regulamentar)</t>
  </si>
  <si>
    <t>Valores de exposição (por escalões de ponderação de risco (RW)/deduções)</t>
  </si>
  <si>
    <t xml:space="preserve">Titularização sintética </t>
  </si>
  <si>
    <t xml:space="preserve">Titularização tradicional </t>
  </si>
  <si>
    <t>RW  1250 %/deduções</t>
  </si>
  <si>
    <t>Montante de exposição ponderado pelo risco (RWEA) 
(por abordagem regulamentar)</t>
  </si>
  <si>
    <t>Titularização (risco específico)</t>
  </si>
  <si>
    <t>Método baseado em cenários</t>
  </si>
  <si>
    <t>Método Delta-plus</t>
  </si>
  <si>
    <t>Método simplificado</t>
  </si>
  <si>
    <t xml:space="preserve">Opções </t>
  </si>
  <si>
    <t xml:space="preserve">Risco sobre mercadorias </t>
  </si>
  <si>
    <t>Risco cambial</t>
  </si>
  <si>
    <t>Risco sobre títulos de capital (geral e específico)</t>
  </si>
  <si>
    <t>Risco de taxa de juro (geral e específico)</t>
  </si>
  <si>
    <r>
      <t xml:space="preserve">Produtos </t>
    </r>
    <r>
      <rPr>
        <b/>
        <i/>
        <sz val="8"/>
        <color rgb="FF575756"/>
        <rFont val="Santander Text"/>
        <family val="2"/>
      </rPr>
      <t>Outright</t>
    </r>
  </si>
  <si>
    <t>Modelo EU MR1 – Risco de mercado de acordo com o método padrão</t>
  </si>
  <si>
    <t>Atividades bancárias sujeitas ao método de medição avançada (AMA)</t>
  </si>
  <si>
    <t>Sujeitas ao ASA:</t>
  </si>
  <si>
    <t>Sujeitas ao TSA:</t>
  </si>
  <si>
    <t>Atividades bancárias sujeitas ao método padrão (TSA) /método padrão alternativo (ASA)</t>
  </si>
  <si>
    <t>Atividades bancárias sujeitas ao método do indicador básico (BIA)</t>
  </si>
  <si>
    <t>Ano anterior</t>
  </si>
  <si>
    <t>Ano -2</t>
  </si>
  <si>
    <t>Ano -3</t>
  </si>
  <si>
    <t>Montante de exposição ao risco</t>
  </si>
  <si>
    <t>Indicador relevante</t>
  </si>
  <si>
    <t>Atividades bancárias</t>
  </si>
  <si>
    <t>Supervisory shock scenarios</t>
  </si>
  <si>
    <t>Alterações do valor económico do capital próprio</t>
  </si>
  <si>
    <t>Alterações dos resultados líquidos de juros</t>
  </si>
  <si>
    <t>Movimento paralelo ascendente</t>
  </si>
  <si>
    <t>Movimento paralelo descendente</t>
  </si>
  <si>
    <t>Aumento da inclinação da curva</t>
  </si>
  <si>
    <t>Diminuição da inclinação da curva</t>
  </si>
  <si>
    <t>Taxas a curto prazo em alta</t>
  </si>
  <si>
    <t>Taxas a curto prazo em baixa</t>
  </si>
  <si>
    <t>Outros bancos centrais</t>
  </si>
  <si>
    <t>Banco central Europeu</t>
  </si>
  <si>
    <t>Buffer de Liquidez (iii)</t>
  </si>
  <si>
    <t>Financiamento líquido no BCE (ii)</t>
  </si>
  <si>
    <t xml:space="preserve">Fora da pool de política monetária do BCE </t>
  </si>
  <si>
    <t>Na pool de política monetária do BCE (i)</t>
  </si>
  <si>
    <t>Colateral elegível para efeitos do BCE, após haircuts:</t>
  </si>
  <si>
    <t>Buffer de liquidez do BCE</t>
  </si>
  <si>
    <r>
      <t xml:space="preserve">Ativos líquidos integrados nas </t>
    </r>
    <r>
      <rPr>
        <b/>
        <i/>
        <sz val="11"/>
        <color rgb="FFFF0000"/>
        <rFont val="Santander Text"/>
        <family val="2"/>
      </rPr>
      <t>pools</t>
    </r>
    <r>
      <rPr>
        <b/>
        <sz val="11"/>
        <color rgb="FFFF0000"/>
        <rFont val="Santander Text"/>
        <family val="2"/>
      </rPr>
      <t xml:space="preserve"> de colateral elegível</t>
    </r>
  </si>
  <si>
    <t>RÁCIO DE COBERTURA DE LIQUIDEZ</t>
  </si>
  <si>
    <t>TOTAL DE SAÍDAS DE CAIXA LÍQUIDAS</t>
  </si>
  <si>
    <t>RESERVA DE LIQUIDEZ</t>
  </si>
  <si>
    <t>EU-21</t>
  </si>
  <si>
    <t xml:space="preserve">VALOR AJUSTADO TOTAL </t>
  </si>
  <si>
    <t>Entradas Sujeitas ao limite máximo de 75 %</t>
  </si>
  <si>
    <t>Entradas sujeitas ao limite máximo de 90 %</t>
  </si>
  <si>
    <t>Entradas totalmente isentas</t>
  </si>
  <si>
    <t>TOTAL DE ENTRADAS DE CAIXA</t>
  </si>
  <si>
    <t>(Entradas em excesso provenientes de uma instituição de crédito especializada conexa)</t>
  </si>
  <si>
    <t>EU-19b</t>
  </si>
  <si>
    <t>(Diferença entre o total das entradas ponderadas e o total das saídas ponderadas decorrentes de operações em países terceiros onde existem restrições à transferência ou que são expressas em moedas não convertíveis)</t>
  </si>
  <si>
    <t>EU-19a</t>
  </si>
  <si>
    <t>Outras entradas de caixa</t>
  </si>
  <si>
    <t>Entradas provenientes de exposições plenamente produtivas</t>
  </si>
  <si>
    <t>Empréstimos garantidos (por exemplo, acordos de revenda)</t>
  </si>
  <si>
    <t>CAIXA — ENTRADAS</t>
  </si>
  <si>
    <t>TOTAL DE SAÍDAS DE CAIXA</t>
  </si>
  <si>
    <t>Outras obrigações contingentes de financiamento</t>
  </si>
  <si>
    <t>Outras obrigações contratuais de financiamento</t>
  </si>
  <si>
    <t>Facilidades de crédito e de liquidez</t>
  </si>
  <si>
    <t>Saídas relacionadas com perda de financiamento sobre produtos de dívida</t>
  </si>
  <si>
    <t>Saídas relacionadas com exposições sobre derivados e outros requisitos de caução</t>
  </si>
  <si>
    <t>Requisitos adicionais</t>
  </si>
  <si>
    <t>Financiamento por grosso garantido</t>
  </si>
  <si>
    <t>Dívida não garantida</t>
  </si>
  <si>
    <t>Depósitos não operacionais (todas as contrapartes)</t>
  </si>
  <si>
    <t>Depósitos operacionais (todas as contrapartes) e depósitos em redes de bancos cooperativos</t>
  </si>
  <si>
    <t>Financiamento por grosso não garantido</t>
  </si>
  <si>
    <t>Depósitos menos estáveis</t>
  </si>
  <si>
    <t>Depósitos estáveis</t>
  </si>
  <si>
    <t>Depósitos de retalho e depósitos de pequenas empresas clientes, do qual:</t>
  </si>
  <si>
    <t>CAIXA — SAÍDAS</t>
  </si>
  <si>
    <t>Total dos ativos líquidos de elevada qualidade (HQLA)</t>
  </si>
  <si>
    <t>ATIVOS LÍQUIDOS DE ELEVADA QUALIDADE</t>
  </si>
  <si>
    <t>Número de pontos de dados utilizados para calcular as médias</t>
  </si>
  <si>
    <t>EU 1b</t>
  </si>
  <si>
    <t>T-3
(31/03/2023)</t>
  </si>
  <si>
    <t>T-2
(30/06/2023)</t>
  </si>
  <si>
    <t>T-1 
(30/09/2023)</t>
  </si>
  <si>
    <t>T
(31/12/2023)</t>
  </si>
  <si>
    <t>Trimestre que termina em (DD Mês AAA)</t>
  </si>
  <si>
    <t>EU 1a</t>
  </si>
  <si>
    <t>Valor total ponderado (média)</t>
  </si>
  <si>
    <t>Valor total não ponderado (média)</t>
  </si>
  <si>
    <t>Rácio de Financiamento Estável Líquido (%)</t>
  </si>
  <si>
    <t>Total de RSF</t>
  </si>
  <si>
    <t>Elementos extrapatrimoniais</t>
  </si>
  <si>
    <t>Todos os outros ativos não incluídos nas categorias anteriores</t>
  </si>
  <si>
    <t xml:space="preserve">Passivos de derivados para efeitos do NSFR antes de dedução da margem de variação entregue </t>
  </si>
  <si>
    <t>Ativos de derivados para efeitos do NSFR </t>
  </si>
  <si>
    <t>Ativos entregues como margem inicial para contratos de derivados e contribuições para fundos de proteção de CCP</t>
  </si>
  <si>
    <t>Mercadorias comercializadas fisicamente</t>
  </si>
  <si>
    <t xml:space="preserve">Outros activos: </t>
  </si>
  <si>
    <t>Ativos interdependentes</t>
  </si>
  <si>
    <t>Outros empréstimos e valores mobiliários que não se encontram em situação de incumprimento e não são elegíveis como HQLA, incluindo títulos de capital cotados em bolsa e elementos patrimoniais de financiamento ao comércio</t>
  </si>
  <si>
    <t>Com um ponderador de risco igual ou inferior a 35 % segundo o Método Padrão de Basileia II para o risco de crédito</t>
  </si>
  <si>
    <t xml:space="preserve">Empréstimos hipotecários sobre imóveis destinados à habitação, produtivos, dos qualis: </t>
  </si>
  <si>
    <t>Empréstimos a clientes empresariais não financeiros, produtivos, empréstimos a clientes de retalho e pequenas empresas, produtivos, e empréstimos a entidades soberanas e entidades do setor público, produtivos, do qual:</t>
  </si>
  <si>
    <t>Operações de financiamento através de valores mobiliários com clientes financeiros caucionadas por outros ativos, produtivas, e empréstimos e adiantamentos a instituições financeiras, produtivos</t>
  </si>
  <si>
    <t>Operações de financiamento através de valores mobiliários com clientes financeiros caucionadas por HQLA de nível 1, produtivas, sujeitas a uma margem de avaliação (haircut) de 0 %</t>
  </si>
  <si>
    <t>Empréstimos e valores mobiliários produtivos:</t>
  </si>
  <si>
    <t>Depósitos detidos noutras instituições financeiras para fins operacionais</t>
  </si>
  <si>
    <t>Ativos onerados por um prazo de vencimento residual igual ou superior a um ano que fazem parte de um conjunto de cobertura</t>
  </si>
  <si>
    <t>EU-15a</t>
  </si>
  <si>
    <t>Elementos de financiamento estável requeridos (RSF)</t>
  </si>
  <si>
    <t>Total de financiamento estável disponível (ASF)</t>
  </si>
  <si>
    <t>Todos os outros passivos e instrumentos de fundos próprios não incluídos nas categorias anteriores</t>
  </si>
  <si>
    <t xml:space="preserve">Passivos de derivados para efeitos do NSFR </t>
  </si>
  <si>
    <t xml:space="preserve">Outros passivos: </t>
  </si>
  <si>
    <t>Passivos interdependentes</t>
  </si>
  <si>
    <t>Outro financiamento por grosso</t>
  </si>
  <si>
    <t>Depósitos operacionais</t>
  </si>
  <si>
    <t>Financiamento por grosso:</t>
  </si>
  <si>
    <t>Depósitos de retalho</t>
  </si>
  <si>
    <t>Outros instrumentos de fundos próprios</t>
  </si>
  <si>
    <t>Fundos próprios</t>
  </si>
  <si>
    <t>Elementos e instrumentos de fundos próprios</t>
  </si>
  <si>
    <t>Elementos de financiamento estável disponível (ASF)</t>
  </si>
  <si>
    <t>≥ 1 ano</t>
  </si>
  <si>
    <t>de 6 meses até &lt; 1ano</t>
  </si>
  <si>
    <t>&lt; 6 meses</t>
  </si>
  <si>
    <t>Sem prazo de vencimento</t>
  </si>
  <si>
    <t>Valor ponderado</t>
  </si>
  <si>
    <t>Valor não ponderado por prazo de vencimento residual</t>
  </si>
  <si>
    <t>de acordo com o artigo 451.º-A, n.º 3, do CRR</t>
  </si>
  <si>
    <t>do qual: emitido por empresas não-financeiras</t>
  </si>
  <si>
    <t>do qual: emitido por empresas financeiras</t>
  </si>
  <si>
    <t>do qual: emitido por administrações públicas</t>
  </si>
  <si>
    <t>do qual: titularizações</t>
  </si>
  <si>
    <t>do qual: obrigações cobertas</t>
  </si>
  <si>
    <t>Instrumentos de capital próprio</t>
  </si>
  <si>
    <t>Ativos da instituição que divulga as informações</t>
  </si>
  <si>
    <t>do qual, EHQLA e HQLA</t>
  </si>
  <si>
    <t>do qual, EHQLA e HQLA nocionalmente elegíveis</t>
  </si>
  <si>
    <t>Justo valor dos ativos não onerados</t>
  </si>
  <si>
    <t>Montante escriturado dos ativos não onerados</t>
  </si>
  <si>
    <t>Justo valor dos ativos onerados</t>
  </si>
  <si>
    <t>Montante escriturado dos ativos onerados</t>
  </si>
  <si>
    <t>Modelo EU AE1 - Ativos onerados e não onerados</t>
  </si>
  <si>
    <t xml:space="preserve">TOTAL DE CAUÇÕES RECEBIDAS E VALORES MOBILIÁRIOS REPRESENTATIVOS DE DÍVIDA PRÓPRIOS EMITIDOS </t>
  </si>
  <si>
    <t xml:space="preserve"> Obrigações cobertas próprias e titularizações emitidas e ainda não dadas em garantia</t>
  </si>
  <si>
    <t>Valores mobiliários representativos de dívida próprios emitidos com exceção de obrigações cobertas ou titularizações</t>
  </si>
  <si>
    <t>240</t>
  </si>
  <si>
    <t>Outras cauções recebidas</t>
  </si>
  <si>
    <t>230</t>
  </si>
  <si>
    <t>Empréstimos e adiantamentos com exceção dos empréstimos à vista</t>
  </si>
  <si>
    <t>Empréstimos à vista</t>
  </si>
  <si>
    <t>Cauções recebidas pela instituição que divulga as informações</t>
  </si>
  <si>
    <t>Justo valor das cauções recebidas ou dos valores mobiliários representativos de dívida próprios emitidos disponíveis para oneração</t>
  </si>
  <si>
    <t>Não onerado</t>
  </si>
  <si>
    <t>Justo valor das cauções oneradas recebidas ou dos valores mobiliários representativos de dívida próprios emitidos</t>
  </si>
  <si>
    <t>Modelo EU AE2 - Cauções recebidas e valores mobiliários representativos de dívida próprios emitidos</t>
  </si>
  <si>
    <t>Montante escriturado de alguns passivos financeiros específicos</t>
  </si>
  <si>
    <t>Ativos, cauções recebidas e valores mobiliários representativos de dívida próprios emitidos, com exceção de obrigações cobertas e titularizações, onerados</t>
  </si>
  <si>
    <t>Passivos de contrapartida, passivos contingentes ou valores mobiliários emprestados</t>
  </si>
  <si>
    <t>Modelo EU AE3 - Fontes de oneração</t>
  </si>
  <si>
    <t>Total da remuneração (2 + 10)</t>
  </si>
  <si>
    <t>Do qual: diferida</t>
  </si>
  <si>
    <t>Do qual: outras formas</t>
  </si>
  <si>
    <t>EU-14y</t>
  </si>
  <si>
    <t>Do qual: outros instrumentos</t>
  </si>
  <si>
    <t>EU-14x</t>
  </si>
  <si>
    <t>EU-14b</t>
  </si>
  <si>
    <t xml:space="preserve">Do qual: instrumentos associados a ações ou instrumentos não pecuniários equivalentes </t>
  </si>
  <si>
    <t>EU-13b</t>
  </si>
  <si>
    <t>EU-14 a</t>
  </si>
  <si>
    <t>Do qual: ações ou direitos de propriedade equivalentes</t>
  </si>
  <si>
    <t>EU-13a</t>
  </si>
  <si>
    <t>Do qual: pecuniária</t>
  </si>
  <si>
    <t>Remuneração variável total</t>
  </si>
  <si>
    <t>Número de membros do pessoal identificados</t>
  </si>
  <si>
    <t>Remuneração variável</t>
  </si>
  <si>
    <t>(Não aplicável na UE)</t>
  </si>
  <si>
    <t>EU-5x</t>
  </si>
  <si>
    <t>EU-4a</t>
  </si>
  <si>
    <t>Remuneração fixa total</t>
  </si>
  <si>
    <t>Número de membros do pessoal identificado</t>
  </si>
  <si>
    <t>Remuneração fixa</t>
  </si>
  <si>
    <t>Outro pessoal identificado</t>
  </si>
  <si>
    <t>Outros membros da direção de topo</t>
  </si>
  <si>
    <t xml:space="preserve">Função de gestão do órgão de administração </t>
  </si>
  <si>
    <t>Função de fiscalização do órgão de administração</t>
  </si>
  <si>
    <t>Do qual o pagamento mais elevado que foi atribuído a uma única pessoa</t>
  </si>
  <si>
    <t>Do qual indemnizações por cessação de funções pagas durante o exercício financeiro, que são tidas em conta para o limite máximo dos prémios</t>
  </si>
  <si>
    <t>Do qual diferidas</t>
  </si>
  <si>
    <t xml:space="preserve">Do qual pagas durante o exercício financeiro </t>
  </si>
  <si>
    <t>Indemnizações por cessação de funções atribuídas durante o exercício financeiro - Montante total</t>
  </si>
  <si>
    <t>Indemnizações por cessação de funções atribuídas durante o exercício financeiro - Número de membros do pessoal identificados</t>
  </si>
  <si>
    <t>Indemnizações por cessação de funções atribuídas durante o exercício financeiro</t>
  </si>
  <si>
    <t>Indemnizações por cessação de funções atribuídas em períodos anteriores que foram pagas durante o exercício financeiro - Montante total</t>
  </si>
  <si>
    <t>Indemnizações por cessação de funções atribuídas em períodos anteriores que foram pagas durante o exercício financeiro - Número de membros do pessoal identificados</t>
  </si>
  <si>
    <t>Indemnizações por cessação de funções atribuídas em períodos anteriores que foram pagas durante o exercício financeiro</t>
  </si>
  <si>
    <t>Do qual remuneração variável garantida atribuída paga durante o exercício financeiro, que não é tida em conta para o limite máximo dos prémios</t>
  </si>
  <si>
    <t>Remuneração variável garantida atribuída - Montante total</t>
  </si>
  <si>
    <t>Remuneração variável garantida atribuída - Número de membros do pessoal identificados</t>
  </si>
  <si>
    <t xml:space="preserve">Remuneração variável garantida atribuída </t>
  </si>
  <si>
    <t>Montante total</t>
  </si>
  <si>
    <t>Outras formas</t>
  </si>
  <si>
    <t>Outros instrumentos</t>
  </si>
  <si>
    <t xml:space="preserve">Instrumentos associados a ações ou instrumentos não pecuniários equivalentes </t>
  </si>
  <si>
    <t>Ações ou direitos de propriedade equivalentes</t>
  </si>
  <si>
    <t>Pecuniária</t>
  </si>
  <si>
    <t>Função de gestão do órgão de administração</t>
  </si>
  <si>
    <t>Montante total da remuneração diferida atribuída ao período de desempenho anterior que se tornou adquirida mas está sujeita a períodos de retenção</t>
  </si>
  <si>
    <t xml:space="preserve">Montante total da remuneração diferida atribuída antes do exercício financeiro efetivamente paga no exercício financeiro </t>
  </si>
  <si>
    <r>
      <t xml:space="preserve">Montante total do ajustamento durante o exercício financeiro devido a ajustamentos implícitos </t>
    </r>
    <r>
      <rPr>
        <i/>
        <sz val="10"/>
        <color rgb="FF575756"/>
        <rFont val="Santander Text"/>
        <family val="2"/>
      </rPr>
      <t>ex post</t>
    </r>
    <r>
      <rPr>
        <sz val="10"/>
        <color rgb="FF575756"/>
        <rFont val="Santander Text"/>
        <family val="2"/>
      </rPr>
      <t xml:space="preserve"> (ou seja, variações do valor da remuneração diferida devido a variações dos preços dos instrumentos)</t>
    </r>
  </si>
  <si>
    <t>Montante do ajustamento em função do desempenho aplicado no exercício financeiro relativamente à remuneração diferida que se tornou adquirida em anos de desempenho futuros</t>
  </si>
  <si>
    <t>Montante do ajustamento em função do desempenho aplicado no exercício financeiro relativamente à remuneração diferida que se tornou adquirida no exercício financeiro</t>
  </si>
  <si>
    <t xml:space="preserve">
Do qual aquisição de direitos em exercícios financeiros posteriores</t>
  </si>
  <si>
    <t xml:space="preserve">
Do qual devido à aquisição de direitos no exercício financeiro</t>
  </si>
  <si>
    <t>Montante total da remuneração diferida atribuída para períodos de desempenho anteriores</t>
  </si>
  <si>
    <t>Remuneração diferida e retida</t>
  </si>
  <si>
    <t>EU - h</t>
  </si>
  <si>
    <t>EU - g</t>
  </si>
  <si>
    <t>de 7 000 000 até menos de 8 000 000</t>
  </si>
  <si>
    <t>de 6 000 000 até menos de 7 000 000</t>
  </si>
  <si>
    <t>de 5 000 000 até menos de 6 000 000</t>
  </si>
  <si>
    <t>de 4 500 000 até menos de 5 000 000</t>
  </si>
  <si>
    <t>de 4 000 000 até menos de 4 500 000</t>
  </si>
  <si>
    <t>de 3 500 000 até menos de 4 000 000</t>
  </si>
  <si>
    <t>de 3 000 000 até menos de 3 500 000</t>
  </si>
  <si>
    <t>de 2 500 000 até menos de 3 000 000</t>
  </si>
  <si>
    <t>de 2 000 000 até menos de 2 500 000</t>
  </si>
  <si>
    <t>de 1 500 000 até menos de 2 000 000</t>
  </si>
  <si>
    <t>de 1 000 000 até menos de 1 500 000</t>
  </si>
  <si>
    <t>Membros do pessoal identificados que auferem remunerações elevadas na aceção do artigo 450.º, alínea i), do CRR</t>
  </si>
  <si>
    <t>EUR</t>
  </si>
  <si>
    <t xml:space="preserve">Do qual: remuneração fixa </t>
  </si>
  <si>
    <t xml:space="preserve">Do qual: remuneração variável </t>
  </si>
  <si>
    <t>Remuneração total do pessoal identificado</t>
  </si>
  <si>
    <t>Do qual: outro pessoal identificado</t>
  </si>
  <si>
    <t>Do qual: outros membros da direção de topo</t>
  </si>
  <si>
    <t>Do qual: membros do órgão de administração</t>
  </si>
  <si>
    <t>Número total de membros do pessoal identificados</t>
  </si>
  <si>
    <t>Todos os outros</t>
  </si>
  <si>
    <t>Funções de controlo interno independentes</t>
  </si>
  <si>
    <t>Funções empresariais</t>
  </si>
  <si>
    <t>Gestão de ativos</t>
  </si>
  <si>
    <t>Banca de retalho</t>
  </si>
  <si>
    <t>Banca de investimento</t>
  </si>
  <si>
    <t>Total do órgão de administração</t>
  </si>
  <si>
    <t>Segmentos de atividade</t>
  </si>
  <si>
    <t>Remuneração do órgão de administração</t>
  </si>
  <si>
    <t xml:space="preserve">a </t>
  </si>
  <si>
    <t>A</t>
  </si>
  <si>
    <t>B</t>
  </si>
  <si>
    <t>C</t>
  </si>
  <si>
    <t>D</t>
  </si>
  <si>
    <t>E</t>
  </si>
  <si>
    <t>F</t>
  </si>
  <si>
    <t>G</t>
  </si>
  <si>
    <t>Montante escriturado bruto (milhões de EUR)</t>
  </si>
  <si>
    <t>Imparidade acumulada, variações negativas acumuladas do justo valor resultantes do risco de crédito e provisões (milhões de EUR)</t>
  </si>
  <si>
    <t>Milhões de euros</t>
  </si>
  <si>
    <t>Setor/Subsetor</t>
  </si>
  <si>
    <t>Emissões de GEE (coluna i)): percentagem do montante escriturado bruto da carteira obtido a partir da comunicação de informações específicas da empresa</t>
  </si>
  <si>
    <t xml:space="preserve"> &lt;= 5 anos</t>
  </si>
  <si>
    <t>&gt; 5 anos &lt;= 10 anos</t>
  </si>
  <si>
    <t>&gt; 10 anos &lt;= 20 anos</t>
  </si>
  <si>
    <t>&gt; 20 anos</t>
  </si>
  <si>
    <t>Prazo médio ponderado</t>
  </si>
  <si>
    <t>Do qual, exposições sobre empresas excluídas dos índices de referência da UE alinhados com o Acordo de Paris nos termos do artigo 12.º, n.º 1, alíneas d) a g), e do artigo 12.º, n.º 2, do Regulamento (UE) 2020/1818</t>
  </si>
  <si>
    <t>Do qual, sustentáveis do ponto de vista ambiental (CCM)</t>
  </si>
  <si>
    <t>Do qual, exposições da fase 2</t>
  </si>
  <si>
    <t>Do qual, exposições não produtivas</t>
  </si>
  <si>
    <t>Do qual, emissões financiadas do âmbito 3</t>
  </si>
  <si>
    <t>Exposições sobre setores que contribuem fortemente para as alterações climáticas*</t>
  </si>
  <si>
    <t>A – Agricultura, silvicultura e pescas</t>
  </si>
  <si>
    <t>B – Indústrias extrativas</t>
  </si>
  <si>
    <t xml:space="preserve">B.05 - Extração de hulha e lenhite </t>
  </si>
  <si>
    <t xml:space="preserve">B.06 - Extração de petróleo bruto e gás natural  </t>
  </si>
  <si>
    <t xml:space="preserve">B.07 - Extração de minérios metálicos  </t>
  </si>
  <si>
    <t xml:space="preserve">B.08 - Outras indústrias extrativas </t>
  </si>
  <si>
    <t xml:space="preserve">B.09 - Atividades de serviços de apoio às indústrias extractivas </t>
  </si>
  <si>
    <t>C – Indústrias transformadoras</t>
  </si>
  <si>
    <t>C.10 - Indústrias alimentares</t>
  </si>
  <si>
    <t>C.11 - Indústria das bebidas</t>
  </si>
  <si>
    <t>C.12 - Indústria do tabaco</t>
  </si>
  <si>
    <t>C.13 - Indústria têxtil</t>
  </si>
  <si>
    <t>C.14 - Indústria do vestuário</t>
  </si>
  <si>
    <t>C.15 - Indústria do couro e dos produtos do couro</t>
  </si>
  <si>
    <t>C.16 - Indústrias da madeira e da cortiça e suas obras, exceto mobiliário; fabricação de obras de espartaria e de cestaria</t>
  </si>
  <si>
    <t>C.17 - Indústria do papel e artigos de papel</t>
  </si>
  <si>
    <t>C.18 - Impressão e reprodução de suportes gravados</t>
  </si>
  <si>
    <t>C.19 - Fabricação de coque e de produtos petrolíferos refinados</t>
  </si>
  <si>
    <t xml:space="preserve">C.20 - Fabricação de substâncias e de produtos químicos </t>
  </si>
  <si>
    <t>C.21 - Fabricação de produtos farmacêuticos de base e de preparações farmacêuticas</t>
  </si>
  <si>
    <t>C.22 - Fabricação de artigos de borracha</t>
  </si>
  <si>
    <t>C.23 - Fabricação de outros produtos minerais não metálicos</t>
  </si>
  <si>
    <t>C.24 - Indústrias metalúrgicas de base</t>
  </si>
  <si>
    <t>C.25 - Fabricação de produtos metálicos, exceto máquinas e equipamento</t>
  </si>
  <si>
    <t>C.26 - Fabricação de produtos informáticos, eletrónicos e ópticos</t>
  </si>
  <si>
    <t>C.27 - Fabricação de equipamento elétrico</t>
  </si>
  <si>
    <t>C.28 - Fabricação de máquinas e equipamentos, não especificados</t>
  </si>
  <si>
    <t>C.29 - Fabricação de veículos automóveis, reboques e semirreboques</t>
  </si>
  <si>
    <t>C.30 - Fabricação de outro equipamento de transporte</t>
  </si>
  <si>
    <t>C.31 - Indústria do mobiliário</t>
  </si>
  <si>
    <t>C.32 - Outras indústrias transformadoras</t>
  </si>
  <si>
    <t>C.33 - Reparação e instalação de máquinas e equipamento</t>
  </si>
  <si>
    <t>D – Produção e distribuição de eletricidade, gás, vapor e ar condicionado</t>
  </si>
  <si>
    <t>D35.1 - Produção, transporte e distribuição de energia elétrica</t>
  </si>
  <si>
    <t>D35.11 - Produção de eletricidade</t>
  </si>
  <si>
    <t>D35.2 - Produção de gás; distribuição de combustíveis gasosos por condutas</t>
  </si>
  <si>
    <t>D35.3 - Produção e distribuição de vapor e ar condicionado</t>
  </si>
  <si>
    <t>E – Abastecimento de água, saneamento, gestão de resíduos e despoluição</t>
  </si>
  <si>
    <t>F – Construção</t>
  </si>
  <si>
    <t>F.41 - Construção de edifícios</t>
  </si>
  <si>
    <t>F.42 - Engenharia civil</t>
  </si>
  <si>
    <t>F.43 - Atividades especializadas de construção</t>
  </si>
  <si>
    <t>G – Comércio por grosso e a retalho, reparação de veículos automóveis e motociclos</t>
  </si>
  <si>
    <t>H – Transportes e armazenagem</t>
  </si>
  <si>
    <t>H.49 - Transportes terrestres e transportes por oleoduto ou gasoduto</t>
  </si>
  <si>
    <t>H.50 - Transportes por vias navegáveis</t>
  </si>
  <si>
    <t>H.51 - Transportes aéreos</t>
  </si>
  <si>
    <t>H.52 - Armazenagem e atividades auxiliares dos transportes</t>
  </si>
  <si>
    <t>H.53 - Atividades postais e de correios</t>
  </si>
  <si>
    <t>I – Atividades de alojamento e restauração</t>
  </si>
  <si>
    <t>L – Atividades imobiliárias</t>
  </si>
  <si>
    <t>Exposições sobre setores distintos daqueles que contribuem fortemente para as alterações climáticas*</t>
  </si>
  <si>
    <t>K – Atividades financeiras e de seguros</t>
  </si>
  <si>
    <t>Exposições sobre outros setores (códigos J, M — U da NACE)</t>
  </si>
  <si>
    <t>* Em conformidade com o Regulamento Delegado (UE) 2020/1818 da Comissão, que complementa o Regulamento (UE) 2016/1011 no que respeita às normas mínimas aplicáveis aos índices de referência da UE para a transição climática e aos índices de referência da UE alinhados com o Acordo de Paris – Regulamento Normas de Referência Climáticas – Considerando 6: Setores enumerados nas secções A a H e na secção L do anexo I do Regulamento (CE) n.º 1893/2006</t>
  </si>
  <si>
    <t>Setor da contraparte</t>
  </si>
  <si>
    <t>Total do montante escriturado bruto total (milhões de EUR)</t>
  </si>
  <si>
    <t>Nível de eficiência energética (pontuação energética, em kWh/m², dos imóveis dados em garantia)</t>
  </si>
  <si>
    <t>Nível de eficiência energética (rótulo CDE dos imóveis dados em garantia)</t>
  </si>
  <si>
    <t>Sem rótulo CDE dos imóveis dados em garantia</t>
  </si>
  <si>
    <t>Do qual, nível de eficiência energética (pontuação energética, em kWh/m², dos imóveis dados em garantia) estimado</t>
  </si>
  <si>
    <t>Total da UE</t>
  </si>
  <si>
    <t>Dos quais, empréstimos garantidos por imóveis comerciais</t>
  </si>
  <si>
    <t>Dos quais, empréstimos garantidos por imóveis residenciais</t>
  </si>
  <si>
    <t xml:space="preserve">Dos quais, bens dados em garantia obtidos por aquisição da posse: bens imóveis residenciais e comerciais </t>
  </si>
  <si>
    <t>Total fora da UE</t>
  </si>
  <si>
    <t>Montante escriturado bruto (agregado)</t>
  </si>
  <si>
    <t>Montante escriturado bruto relativo às contrapartes em comparação com o total do montante escriturado bruto (agregado)*</t>
  </si>
  <si>
    <t>Dos quais, sustentáveis do ponto de vista ambiental (CCM)</t>
  </si>
  <si>
    <t>Prazo de vencimento médio ponderado</t>
  </si>
  <si>
    <t>Número das 20 empresas mais poluentes incluídas</t>
  </si>
  <si>
    <t xml:space="preserve">*Para as contrapartes que se contam entre as 20 empresas com maiores emissões de carbono do mundo
</t>
  </si>
  <si>
    <t xml:space="preserve">o </t>
  </si>
  <si>
    <t>Variável Zona geográfica sujeita a riscos físicos relacionados com as alterações climáticas – fenómenos severos e crónicos</t>
  </si>
  <si>
    <t>Do qual, exposições sensíveis ao impacto de fenómenos físicos relacionados com as alterações climáticas</t>
  </si>
  <si>
    <t>Desagregação por escalão do prazo de vencimento</t>
  </si>
  <si>
    <t>Do qual, exposições sensíveis ao impacto de fenómenos crónicos relacionados com as alterações climáticas</t>
  </si>
  <si>
    <t>Do qual, exposições sensíveis ao impacto de fenómenos severos relacionados com as alterações climáticas</t>
  </si>
  <si>
    <t>Do qual, exposições sensíveis ao impacto de fenómenos tanto crónicos como severos relacionados com as alterações climáticas</t>
  </si>
  <si>
    <t>Imparidade acumulada, variações negativas acumuladas do justo valor resultantes do risco de crédito e provisões</t>
  </si>
  <si>
    <t>Empréstimos garantidos por imóveis de habitação</t>
  </si>
  <si>
    <t>Empréstimos garantidos por imóveis comerciais</t>
  </si>
  <si>
    <t>Bens dados em garantia recuperados</t>
  </si>
  <si>
    <t>Empresas financeiras</t>
  </si>
  <si>
    <t>Tipo de instrumento financeiro</t>
  </si>
  <si>
    <t>Tipo de contraparte</t>
  </si>
  <si>
    <t>Tipo de risco mitigado (risco de transição associado às alterações climáticas)</t>
  </si>
  <si>
    <t>Tipo de risco atenuado (risco físico associado às alterações climáticas)</t>
  </si>
  <si>
    <t>Informações qualitativas sobre a natureza das medidas de atenuação</t>
  </si>
  <si>
    <t>Obrigações (p. ex.: verdes, sustentáveis, ligadas à sustentabilidade ao abrigo de normas que não as da UE)</t>
  </si>
  <si>
    <t>Empresas não financeiras</t>
  </si>
  <si>
    <t>Outras contrapartes</t>
  </si>
  <si>
    <t>Empréstimos (p. ex.: verdes, sustentáveis, ligadas à sustentabilidade ao abrigo de normas que não as da UE)</t>
  </si>
  <si>
    <t>Dos quais, empréstimos para a renovação de edifícios</t>
  </si>
  <si>
    <r>
      <t>Emissões financiadas por GEE (emissões do âmbito 1, âmbito 2 e do âmbito 3 da contraparte) (em toneladas de equivalente CO</t>
    </r>
    <r>
      <rPr>
        <b/>
        <vertAlign val="subscript"/>
        <sz val="10"/>
        <rFont val="Santander Text"/>
        <family val="2"/>
      </rPr>
      <t>2</t>
    </r>
    <r>
      <rPr>
        <b/>
        <sz val="10"/>
        <rFont val="Santander Text"/>
        <family val="2"/>
      </rPr>
      <t>)</t>
    </r>
  </si>
  <si>
    <t>Entre 0 e 100 (inclusivé)</t>
  </si>
  <si>
    <t>Entre 400 e 500 (inclusivé)</t>
  </si>
  <si>
    <t>Entre &gt; 300 e 400 (inclusivé)</t>
  </si>
  <si>
    <t>Entre &gt; 200 e 300 (inclusivé)</t>
  </si>
  <si>
    <t>Entre &gt; 100 e 200 (inclusivé)</t>
  </si>
  <si>
    <t>Rácio LCR</t>
  </si>
  <si>
    <t>Rácio NPE (EBA)</t>
  </si>
  <si>
    <t>Rácio NPL (EBA)</t>
  </si>
  <si>
    <t>Rácio MREL-LRE</t>
  </si>
  <si>
    <t>Rácio MREL-RWA</t>
  </si>
  <si>
    <t>Rácio Total</t>
  </si>
  <si>
    <t>Capital Total</t>
  </si>
  <si>
    <t>Tier I</t>
  </si>
  <si>
    <t>phasing-in</t>
  </si>
  <si>
    <t>fully loaded</t>
  </si>
  <si>
    <t>Dez/22</t>
  </si>
  <si>
    <t>Quadro 1 - Indicadores de Risco</t>
  </si>
  <si>
    <t>Rácio Tier I</t>
  </si>
  <si>
    <r>
      <rPr>
        <i/>
        <sz val="10"/>
        <rFont val="Santander Text"/>
        <family val="2"/>
      </rPr>
      <t>CommonEquity</t>
    </r>
    <r>
      <rPr>
        <sz val="10"/>
        <rFont val="Santander Text"/>
        <family val="2"/>
      </rPr>
      <t xml:space="preserve"> Tier I</t>
    </r>
  </si>
  <si>
    <r>
      <t xml:space="preserve">Rácio </t>
    </r>
    <r>
      <rPr>
        <i/>
        <sz val="10"/>
        <rFont val="Santander Text"/>
        <family val="2"/>
      </rPr>
      <t>Common Equity</t>
    </r>
    <r>
      <rPr>
        <sz val="10"/>
        <rFont val="Santander Text"/>
        <family val="2"/>
      </rPr>
      <t xml:space="preserve"> Tier I</t>
    </r>
  </si>
  <si>
    <r>
      <t xml:space="preserve">Rácio </t>
    </r>
    <r>
      <rPr>
        <i/>
        <sz val="10"/>
        <rFont val="Santander Text"/>
        <family val="2"/>
      </rPr>
      <t>Leverage</t>
    </r>
  </si>
  <si>
    <t>Dez/23</t>
  </si>
  <si>
    <t>Rácio NSFR</t>
  </si>
  <si>
    <t>Volume final de empréstimos e adiantamentos não produtivos</t>
  </si>
  <si>
    <t>Saídas devidas a outros motivos</t>
  </si>
  <si>
    <t>Saídas devida a abates</t>
  </si>
  <si>
    <t>Saídas das carteiras não produtivas</t>
  </si>
  <si>
    <t>Entradas nas carteiras não produtivas</t>
  </si>
  <si>
    <t>Volume inicial de empréstimos e adiantamentos não produtivos</t>
  </si>
  <si>
    <t xml:space="preserve">Montante escriturado bruto               </t>
  </si>
  <si>
    <t>TOTAL (incluindo exposições F-IRB e exposições A-IRB)</t>
  </si>
  <si>
    <t>do qual, Retalho - não PME - Outros</t>
  </si>
  <si>
    <t>do qual, Retalho - PME - Outros</t>
  </si>
  <si>
    <t>do qual, Retalho - não PME - Garantido por cauções de bens imóveis</t>
  </si>
  <si>
    <t xml:space="preserve">do qual, Retalho - PME - Garantido por cauções de bens imóveis </t>
  </si>
  <si>
    <t xml:space="preserve">Empresas </t>
  </si>
  <si>
    <t>Exposições de acordo com o A-IRB</t>
  </si>
  <si>
    <t>Exposições de acordo com o F-IRB</t>
  </si>
  <si>
    <t>Montante de exposição ponderado pelo risco efetivo</t>
  </si>
  <si>
    <t>Montante de exposição ponderado pelo risco antes da aplicação de derivados de crédito</t>
  </si>
  <si>
    <t>do qual, exposições em situação de incumprimento</t>
  </si>
  <si>
    <t>Total do montante dos ajustamentos para risco específico de crédito efetuados durante o período</t>
  </si>
  <si>
    <t>Total do montante nominal em dívida</t>
  </si>
  <si>
    <t>Exposições titularizadas pela instituição — A instituição atua na qualidade de cedente ou patrocinador</t>
  </si>
  <si>
    <t>Fixo</t>
  </si>
  <si>
    <t>Obrigatoriedade</t>
  </si>
  <si>
    <t>Discrição total</t>
  </si>
  <si>
    <t>Cumulativo</t>
  </si>
  <si>
    <t>Não cumulativo</t>
  </si>
  <si>
    <t>Convertível</t>
  </si>
  <si>
    <t>Desencadeadores dos poderes de bail-in estatutários e conversão/amortização obrigatória dos instrumentos</t>
  </si>
  <si>
    <t>Total ou parcialmente</t>
  </si>
  <si>
    <t>A ser determinado no momento da conversão</t>
  </si>
  <si>
    <t>Obrigatório com base no cumprimento de certas condições</t>
  </si>
  <si>
    <t>Common Equity Tier 1</t>
  </si>
  <si>
    <t>Nível do desencadeador:  Min CET1 5.125%</t>
  </si>
  <si>
    <t>May be written down fully or partially</t>
  </si>
  <si>
    <t>Permanente</t>
  </si>
  <si>
    <t>Temporária</t>
  </si>
  <si>
    <t>Não Aplicável</t>
  </si>
  <si>
    <t>Se o emitente tem resultados positivos, sujeito ao MDA (montante mínimo distribuivel), aumentar o valor nominal do instrumento numa base pro-rata com outros instrumentos equivalentes (que podem ser utilizados na absorção de perdas e passiveis de serem amorizados) até ao montante nominal original do instrumento.</t>
  </si>
  <si>
    <t>Outros passivos não cobertos por regimes de proteção de depósitos</t>
  </si>
  <si>
    <t>Características de redução do valor (write-down)</t>
  </si>
  <si>
    <t>Em caso de redução temporária do valor, descrição do mecanismo de reposição do valor (write-up)</t>
  </si>
  <si>
    <t>Obtenção de funding</t>
  </si>
  <si>
    <t>ATLANTES MORTGAGE NO. 2</t>
  </si>
  <si>
    <t>Atlantes Mortgage No. 2</t>
  </si>
  <si>
    <t>ATLANTES MORTGAGE NO. 3</t>
  </si>
  <si>
    <t>Atlantes Mortgage No. 3</t>
  </si>
  <si>
    <t>ATLANTES MORTGAGE NO. 4</t>
  </si>
  <si>
    <t>Atlantes Mortgage No. 4</t>
  </si>
  <si>
    <t>HIPOTOTTA NO. 13</t>
  </si>
  <si>
    <t>Hipototta No. 13</t>
  </si>
  <si>
    <t>N.A.</t>
  </si>
  <si>
    <t>CASTELO 2021-1</t>
  </si>
  <si>
    <t>Castelo 2021-1</t>
  </si>
  <si>
    <t>Libertação de Capital</t>
  </si>
  <si>
    <t>SYNTOTTA 3</t>
  </si>
  <si>
    <t>Syntotta 3</t>
  </si>
  <si>
    <t>CONSUMER TOTTA 1</t>
  </si>
  <si>
    <t>Consumer Totta 1</t>
  </si>
  <si>
    <t>Libertação de Capital, Obtenção de Funding</t>
  </si>
  <si>
    <t>FORTALEZA</t>
  </si>
  <si>
    <t>Fortaleza</t>
  </si>
  <si>
    <t>SYNTOTTA 4</t>
  </si>
  <si>
    <t>Syntotta 4</t>
  </si>
  <si>
    <t>Outros passivos financeiros</t>
  </si>
  <si>
    <t>Instrumentos representativos de capital reembolsáveis</t>
  </si>
  <si>
    <t>Superior a 500</t>
  </si>
  <si>
    <t>Rácio de Cobertura de Liquidez</t>
  </si>
  <si>
    <t>Rácio de Financiamento Estável Líquido (NSFR)</t>
  </si>
  <si>
    <t>Exposições de titularização não incluídas na carteira de negociação</t>
  </si>
  <si>
    <t>Variação</t>
  </si>
  <si>
    <t>Outros Instrumentos de capital</t>
  </si>
  <si>
    <t>Reservas de Revaliação</t>
  </si>
  <si>
    <t>Outras reservas e resultados transitados</t>
  </si>
  <si>
    <t>(Ações Próprias)</t>
  </si>
  <si>
    <t>Resultado do exercício do Grupo</t>
  </si>
  <si>
    <t>Resultado do exercício de Interesses que não controlam</t>
  </si>
  <si>
    <t>Dividendos antecipados</t>
  </si>
  <si>
    <t>Total de Capital Contabilistico</t>
  </si>
  <si>
    <t>Ativos intangiveis</t>
  </si>
  <si>
    <t>Outros Instrumentos de capital não elegíveis</t>
  </si>
  <si>
    <t>Resultado não incorporado</t>
  </si>
  <si>
    <t>Interesses que não controlam não elegíveis</t>
  </si>
  <si>
    <t>Reposição de dividendos antecipados</t>
  </si>
  <si>
    <t>Ajustamento às reservas de revaliação</t>
  </si>
  <si>
    <t>Ajustamento às ações preferenciais</t>
  </si>
  <si>
    <t>Outros Ajustamentos</t>
  </si>
  <si>
    <t>Fundos Próprios Principais de Nível 1 (CET1)</t>
  </si>
  <si>
    <t>Reposição de outros instrumentos de capital</t>
  </si>
  <si>
    <t>Dividendos sobre outros instrumentos de capital</t>
  </si>
  <si>
    <t>Interesses que não controlam não elegíveis em Tier 1</t>
  </si>
  <si>
    <t>Reposições das açoes preferenciais</t>
  </si>
  <si>
    <t>Ajustamentos transferidos de Tier 2</t>
  </si>
  <si>
    <t xml:space="preserve">Outros Ajustamentos </t>
  </si>
  <si>
    <t>Fundos Próprios de Nível 1 (Tier 1)</t>
  </si>
  <si>
    <t>Interesses que não controlam elegíveis em Tier 2</t>
  </si>
  <si>
    <t>Ações Preferenciais em Tier 2</t>
  </si>
  <si>
    <t>Ajustamentos para o risco de crédito</t>
  </si>
  <si>
    <t>Ajustamentos com impacto em Tier 2, incluindo filtros nacionais</t>
  </si>
  <si>
    <t>Ajustamentos que são transferidos para Tier 1 por insuficiência de instrumentos Tier 2</t>
  </si>
  <si>
    <t>Fundos Próprios de Nível 2 (Tier 2)</t>
  </si>
  <si>
    <t>Fundos Próprios Totais</t>
  </si>
  <si>
    <t>31 Dez 2023</t>
  </si>
  <si>
    <t>Modelo EU CC1 - Composição dos fundos próprios regulamentares</t>
  </si>
  <si>
    <t>Banca Maiorista Global</t>
  </si>
  <si>
    <t>PD</t>
  </si>
  <si>
    <t xml:space="preserve">Instituições Financeiras (Bancos e Não Bancos)
Não Bancos </t>
  </si>
  <si>
    <t>Rating Interno</t>
  </si>
  <si>
    <t>Moody's</t>
  </si>
  <si>
    <t>Standard &amp; Poors</t>
  </si>
  <si>
    <t>Titularização tradicional
Originador e Cedente dos créditos titularizados
Gestor dos créditos titularizados</t>
  </si>
  <si>
    <t>Titularização tradicional
Originador e Cedente dos créditos titularizados
Gestor dos créditos titularizados
Banco Depositário</t>
  </si>
  <si>
    <t>Titularização Sintética
Emitente
Calculation Agent
Agente Pagador</t>
  </si>
  <si>
    <t>(1) Para efeitos prudenciais</t>
  </si>
  <si>
    <t>X</t>
  </si>
  <si>
    <t>Fundos próprios e passivos elegíveis</t>
  </si>
  <si>
    <t>Curva PD's modelos globais</t>
  </si>
  <si>
    <t>Abates totais acumulados</t>
  </si>
  <si>
    <t>m1</t>
  </si>
  <si>
    <t>m2</t>
  </si>
  <si>
    <t>Exposures to other sectors (NACE codes J, M - U)</t>
  </si>
  <si>
    <t>K - Financial and insurance activities</t>
  </si>
  <si>
    <t>I - Accommodation and food service activities</t>
  </si>
  <si>
    <t xml:space="preserve">* % de ativos cobertos pelo KPI sobre o total de ativos do Banco
</t>
  </si>
  <si>
    <t>Fluxos RATCB</t>
  </si>
  <si>
    <t>Stock RAE</t>
  </si>
  <si>
    <t>% de cobertura (em relação ao total dos ativos)*</t>
  </si>
  <si>
    <t>Total (atenuação das alterações climáticas + adaptação às alterações climáticas)</t>
  </si>
  <si>
    <t>Adaptação às alterações climáticas</t>
  </si>
  <si>
    <t>Atenuação das alterações climáticas</t>
  </si>
  <si>
    <t>TOTAL DOS ATIVOS</t>
  </si>
  <si>
    <t>TOTAL DOS ATIVOS EXCLUÍDOS DO NUMERADOR E DO DENOMINADOR</t>
  </si>
  <si>
    <t>Carteira de negociação</t>
  </si>
  <si>
    <t>Posições em risco sobre bancos centrais</t>
  </si>
  <si>
    <t>Entidades soberanas</t>
  </si>
  <si>
    <t xml:space="preserve">Outros ativos excluídos tanto do numerador como do denominador para efeitos do cálculo do RAE </t>
  </si>
  <si>
    <t xml:space="preserve">  </t>
  </si>
  <si>
    <t>TOTAL DOS ATIVOS NO DENOMINADOR (RAE)</t>
  </si>
  <si>
    <t>Outros ativos (p. ex.: goodwill, mercadorias, etc.)</t>
  </si>
  <si>
    <t>Ativos em numerário e equivalentes a numerário</t>
  </si>
  <si>
    <t>Empréstimos interbancários à vista</t>
  </si>
  <si>
    <t>Derivados</t>
  </si>
  <si>
    <t>Empresas não financeiras exteriores à UE (não sujeitas às obrigações de divulgação da Diretiva NFI)</t>
  </si>
  <si>
    <t>Empresas não financeiras da UE (não sujeitas às obrigações de divulgação da Diretiva NFI)</t>
  </si>
  <si>
    <t xml:space="preserve">Ativos excluídos do numerador para efeitos do cálculo do RAE (abrangidos no denominador) </t>
  </si>
  <si>
    <t>TOTAL DOS ATIVOS DO RAE</t>
  </si>
  <si>
    <t xml:space="preserve">Bens dados em garantia obtidos por aquisição da posse: bens imóveis residenciais e comerciais </t>
  </si>
  <si>
    <t>Outros financiamentos do setor público local</t>
  </si>
  <si>
    <t>Financiamento à habitação</t>
  </si>
  <si>
    <t>Financiamento do setor público local</t>
  </si>
  <si>
    <t>dos quais, empréstimos automóveis</t>
  </si>
  <si>
    <t>dos quais, empréstimos para a renovação de edifícios</t>
  </si>
  <si>
    <t>dos quais, empréstimos garantidos por imóveis de habitação</t>
  </si>
  <si>
    <t>Títulos de dívida, incluindo unidades de participação</t>
  </si>
  <si>
    <t>Empresas não financeiras (sujeitas às obrigações de divulgação da Diretiva NFI)</t>
  </si>
  <si>
    <t>das quais, empresas de seguros</t>
  </si>
  <si>
    <t>dos quais, sociedades gestoras</t>
  </si>
  <si>
    <t>das quais, empresas de investimento</t>
  </si>
  <si>
    <t xml:space="preserve">Empresas financeiras </t>
  </si>
  <si>
    <t>Empréstimos e adiantamentos, títulos de dívida e instrumentos de capital não elegíveis como detidos para negociação para o cálculo do RAE</t>
  </si>
  <si>
    <t>RAE – Ativos abrangidos tanto no numerador como no denominador</t>
  </si>
  <si>
    <t>Dos quais, capacitantes</t>
  </si>
  <si>
    <t>Dos quais, de transição</t>
  </si>
  <si>
    <t>Dos quais, empréstimos especializados</t>
  </si>
  <si>
    <t>Dos quais, sustentáveis do ponto de vista ambiental (alinhados segundo a taxonomia)</t>
  </si>
  <si>
    <t>Dos quais, para setores pertinentes para a taxonomia (elegíveis para taxonomia)</t>
  </si>
  <si>
    <t>TOTAL (MAC + AAC)</t>
  </si>
  <si>
    <t>Adaptação às alterações climáticas (AAC)</t>
  </si>
  <si>
    <t>Mitigação das alterações climáticas (MAC)</t>
  </si>
  <si>
    <t xml:space="preserve">Total do montante escriturado bruto </t>
  </si>
  <si>
    <t>Empresas não financeiras sujeitas às obrigações de divulgação da Diretiva NFI</t>
  </si>
  <si>
    <t>das quais, sociedades gestoras</t>
  </si>
  <si>
    <t>RAE</t>
  </si>
  <si>
    <t>%  (compared to total covered assets in the denominator)</t>
  </si>
  <si>
    <t>Dos quais, sustentáveis do ponto de vista ambiental</t>
  </si>
  <si>
    <t>Proporção do total de novos ativos abrangidos</t>
  </si>
  <si>
    <t>Proporção de ativos elegíveis que financiam setores pertinentes para a taxonomia</t>
  </si>
  <si>
    <t>Proporção do total dos ativos abrangidos</t>
  </si>
  <si>
    <t>Montante escriturado bruto (milhares de EUR)</t>
  </si>
  <si>
    <t>Montante total dos passivos excluídos a que se refere o artigo 72.o -A, n.o 2, do Regulamento (UE) n.o 575/2013</t>
  </si>
  <si>
    <t>EU-22</t>
  </si>
  <si>
    <t>Elementos para memória</t>
  </si>
  <si>
    <t>do qual, parte do requisito que pode ser satisfeita com uma garantia</t>
  </si>
  <si>
    <t>Requisito expresso em percentagem da TEM</t>
  </si>
  <si>
    <t>EU-20</t>
  </si>
  <si>
    <t>EU-19</t>
  </si>
  <si>
    <t>Requisito expresso em percentagem do TREA</t>
  </si>
  <si>
    <t>EU-18</t>
  </si>
  <si>
    <t>Requisitos</t>
  </si>
  <si>
    <t>Requisito combinado de reserva de fundos próprios específico da instituição</t>
  </si>
  <si>
    <t>EU-17</t>
  </si>
  <si>
    <t>CET1 (em percentagem do TREA) disponíveis após o cumprimento dos requisitos da entidade</t>
  </si>
  <si>
    <t>EU-16</t>
  </si>
  <si>
    <t>do qual, garantias permitidas</t>
  </si>
  <si>
    <t>EU-15</t>
  </si>
  <si>
    <t>Fundos próprios e passivos elegíveis em percentagem da TEM</t>
  </si>
  <si>
    <t>EU-14</t>
  </si>
  <si>
    <t>EU-13</t>
  </si>
  <si>
    <t>Fundos próprios e passivos elegíveis em percentagem do TREA</t>
  </si>
  <si>
    <t>Rácio de fundos próprios e passivos elegíveis</t>
  </si>
  <si>
    <t>Medida de exposição total (TEM)</t>
  </si>
  <si>
    <t>Montante total da exposição ao risco (TREA)</t>
  </si>
  <si>
    <t>Montante total da exposição ao risco e medida de exposição total</t>
  </si>
  <si>
    <t>Fundos próprios e elementos de passivos elegíveis após ajustamentos</t>
  </si>
  <si>
    <t>(Ajustamentos)</t>
  </si>
  <si>
    <t>Passivos elegíveis</t>
  </si>
  <si>
    <t>Fundos próprios elegíveis</t>
  </si>
  <si>
    <t>Fundos próprios de nível 2 elegíveis</t>
  </si>
  <si>
    <t>Fundos próprios adicionais de nível 1 elegíveis</t>
  </si>
  <si>
    <t>I</t>
  </si>
  <si>
    <t>Se a resposta a EU-2a é «Sim», o requisito é aplicável em base consolidada ou individual? (C/I)</t>
  </si>
  <si>
    <t>EU-2b</t>
  </si>
  <si>
    <t>S</t>
  </si>
  <si>
    <t>A entidade está sujeita a um MREL interno? (S/N)</t>
  </si>
  <si>
    <t>EU-2a</t>
  </si>
  <si>
    <t>Se a resposta a EU-1 é «Sim», o requisito é aplicável em base consolidada ou individual? (C/I)</t>
  </si>
  <si>
    <t>N</t>
  </si>
  <si>
    <t>A entidade está sujeita a um requisito de fundos próprios e passivos elegíveis para G-SII extra-UE? (S/N)</t>
  </si>
  <si>
    <t>Requisito aplicável e nível de aplicação</t>
  </si>
  <si>
    <t>Informações qualitativas</t>
  </si>
  <si>
    <t>Requisito mínimo de fundos próprios e passivos elegíveis (MREL interno)</t>
  </si>
  <si>
    <t>Santander Totta SGPS Consolidado</t>
  </si>
  <si>
    <t xml:space="preserve">EU ILAC - Capacidade interna de absorção de perdas: MREL interno e, se aplicável, requisito de fundos próprios e passivos elegíveis para G-SII extra-EU </t>
  </si>
  <si>
    <t>Banco Santander Totta Individual</t>
  </si>
  <si>
    <t>do qual, valores mobiliários perpétuos</t>
  </si>
  <si>
    <t>do qual, prazo de vencimento residual ≥ 10 anos, mas excluindo valores mobiliários perpétuos</t>
  </si>
  <si>
    <t>do qual, prazo de vencimento residual &gt;= 5 anos e &lt; 10 anos</t>
  </si>
  <si>
    <t>do qual, prazo de vencimento residual &gt;= 2 anos e &lt; 5 anos</t>
  </si>
  <si>
    <t>do qual, prazo de vencimento residual &gt;= 1 ano e &lt; 2 anos</t>
  </si>
  <si>
    <t>Fundos próprios e passivos elegíveis para efeitos do MREL interno</t>
  </si>
  <si>
    <t>Descrição da categoria para efeitos de insolvência</t>
  </si>
  <si>
    <t>Entidade de Resolução</t>
  </si>
  <si>
    <t>Categorização para efeitos de insolvência</t>
  </si>
  <si>
    <t>Milhares de Euros</t>
  </si>
  <si>
    <t>Divulgação de Disciplina de Mercado Dezembro 2024</t>
  </si>
  <si>
    <t>Dez/24</t>
  </si>
  <si>
    <t>31 Dez 2024</t>
  </si>
  <si>
    <t>Mar 24</t>
  </si>
  <si>
    <t>Jun 24</t>
  </si>
  <si>
    <t>Set 24</t>
  </si>
  <si>
    <t>Dez 24</t>
  </si>
  <si>
    <t>Modelo EU KM1 - Modelo para os indicadores de base</t>
  </si>
  <si>
    <t xml:space="preserve">Modelo EU LI1 - Diferenças entre os âmbitos de consolidação contabilístico e regulamentar e mapeamento das categorias das demonstrações financeiras com as categorias de risco regulamentares </t>
  </si>
  <si>
    <t xml:space="preserve">Modelo EU LI2 - Principais fontes de diferenças entre os montantes de exposição regulamentares e os montantes escriturados nas demonstrações financeiras </t>
  </si>
  <si>
    <t>Modelo EU LI3 - Especificação das diferenças nos âmbitos da consolidação</t>
  </si>
  <si>
    <t>Modelo EU OV1 - Síntese dos montantes totais das exposições ao risco</t>
  </si>
  <si>
    <t>Modelo EU CCA - Principais características dos Instrumentos de Fundos Próprios</t>
  </si>
  <si>
    <t>Modelo EU PV1 - Ajustamentos de avaliação prudente (PVA)</t>
  </si>
  <si>
    <t>Modelo EU CCyB1 - Distribuição geográfica das exposições de crédito relevantes para o cálculo da reserva contracíclica de fundos próprios</t>
  </si>
  <si>
    <t>Modelo EU LR1 - Resumo da conciliação dos ativos contabilísticos e das exposições utilizadas para efeitos do rácio de alavancagem</t>
  </si>
  <si>
    <t>Modelo EU LR2 - Divulgação comum do rácio de alavancagem</t>
  </si>
  <si>
    <t>Modelo EU LR3 - Repartição das exposições patrimoniais 
(excluindo derivados, SFT e exposições isentas)</t>
  </si>
  <si>
    <t xml:space="preserve">Modelo EU CR1 - Exposições produtivas e não produtivas e provisões relacionadas. </t>
  </si>
  <si>
    <t>Modelo EU CR1-A - Prazo de vencimento das exposições</t>
  </si>
  <si>
    <t>Modelo EU CR2 - Variações no volume de empréstimos e adiantamentos não produtivos</t>
  </si>
  <si>
    <t>Modelo EU CQ1 - Qualidade de crédito das exposições reestruturadas</t>
  </si>
  <si>
    <r>
      <t>Modelo EU CQ4 - Qualidade das exposições não produtivas, por localização geográfica</t>
    </r>
    <r>
      <rPr>
        <sz val="14"/>
        <color rgb="FFFF0000"/>
        <rFont val="Santander Text"/>
        <family val="2"/>
      </rPr>
      <t> </t>
    </r>
  </si>
  <si>
    <t>Modelo EU CQ5 - Qualidade de crédito dos empréstimos e adiantamentos a empresas não financeiras, por setor</t>
  </si>
  <si>
    <t xml:space="preserve">Modelo EU CQ7 - Cauções obtidas por aquisição da posse e processos de execução </t>
  </si>
  <si>
    <t>Modelo EU CQ8 - Cauções obtidas por aquisição da posse e processos de execução - discriminação por antiguidade</t>
  </si>
  <si>
    <t>Modelo EU CR7 – Método IRB - Efeito sobre os RWEA dos derivados de crédito utilizados como técnicas de CRM</t>
  </si>
  <si>
    <t>Modelo EU CR7-A - Método IRB - Divulgação da extensão da utilização de técnicas de CRM</t>
  </si>
  <si>
    <t>Modelo EU CR10 - Financiamento especializado e exposições sobre títulos de capital de acordo com o método da ponderação do risco simples</t>
  </si>
  <si>
    <t xml:space="preserve">Modelo EU CR8 - Declarações de fluxos de RWEA relativos a exposições ao risco de crédito de acordo com o método IRB </t>
  </si>
  <si>
    <t>Modelo EU CR5 - Método padrão</t>
  </si>
  <si>
    <t>Modelo EU CCR2 - Operações sujeitas a requisitos de fundos próprios para o risco de CVA</t>
  </si>
  <si>
    <t>Modelo EU CCR5 - Composição das cauções para as exposições ao CCR</t>
  </si>
  <si>
    <t>Modelo EU-SEC1 - Exposições de titularização extra carteira de negociação</t>
  </si>
  <si>
    <t>Modelo EU-SEC3 - Exposições de titularização extra carteira de negociação e requisitos de fundos próprios regulamentares associados — a instituição atua na qualidade de cedente ou patrocinador</t>
  </si>
  <si>
    <t>Modelo EU-SEC4 - Exposições de titularização extra carteira de negociação e requisitos de fundos próprios regulamentares associados — a instituição atua na qualidade de investidor</t>
  </si>
  <si>
    <t>Modelo EU-SEC5 - Exposições titularizadas pela instituição — Exposições em situação de incumprimento e ajustamentos para riscos de crédito específicos</t>
  </si>
  <si>
    <t xml:space="preserve"> Modelo EU OR1 - Requisitos de fundos próprios para risco operacional e montantes de exposição ponderados pelo risco</t>
  </si>
  <si>
    <t>Modelo EU IRRBB1 - Riscos de taxa de juro das atividades não incluídas na carteira de negociação</t>
  </si>
  <si>
    <t>Modelo EU LIQ1 - Informação quantitativa sobre o rácio de cobertura de liquidez (LCR)</t>
  </si>
  <si>
    <t xml:space="preserve">Modelo EU LIQ2 - Rácio de Financiamento Estável Líquido </t>
  </si>
  <si>
    <t xml:space="preserve">Modelo EU REM1 - Remuneração atribuída para o exercício financeiro </t>
  </si>
  <si>
    <t>Modelo EU REM2 - Pagamentos especiais ao pessoal cuja atividade profissional tem um impacto significativo no perfil de risco das instituições (pessoal identificado)</t>
  </si>
  <si>
    <t xml:space="preserve">Modelo EU REM3 - Remuneração diferida </t>
  </si>
  <si>
    <t>Modelo EU REM4 - Remuneração igual ou superior a 1 milhão de EUR por ano</t>
  </si>
  <si>
    <t>Modelo EU REM5 - Informação sobre a remuneração do pessoal cuja atividade profissional tem um impacto significativo no perfil de risco das instituições (pessoal identificado)</t>
  </si>
  <si>
    <t>Modelo 1 - Carteira bancária – Indicadores do potencial risco de transição associado às alterações climáticas: Qualidade de crédito das exposições por setor, emissões e prazo de vencimento residual.</t>
  </si>
  <si>
    <t>Modelo 2 - Carteira bancária – Indicadores do potencial risco de transição associado às alterações climáticas: Empréstimos garantidos por bens imóveis – Eficiência energética dos imóveis dados em garantia</t>
  </si>
  <si>
    <t>Modelo 4 - Carteira bancária – Indicadores do potencial risco de transição associado às alterações climáticas: Exposições às 20 empresas com utilização mais intensiva de carbono</t>
  </si>
  <si>
    <t>Modelo 5 - Carteira bancária – Indicadores de potencial risco físico associado às alterações climáticas: Exposições sujeitas a risco físico</t>
  </si>
  <si>
    <t>Modelo 6 - Resumo dos indicadores-chave de desempenho (ICD) relativos às exposições alinhadas segundo a taxonomia</t>
  </si>
  <si>
    <t>Modelo 7 - Ações de atenuação: Ativos para o cálculo do ERA</t>
  </si>
  <si>
    <t>Modelo 8 - RAE (%)</t>
  </si>
  <si>
    <t>Modelo 10 - Outras medidas de atenuação das alterações climáticas não abrangidas pelo Regulamento (UE) 2020/852</t>
  </si>
  <si>
    <t>Total dos ativos líquidos de elevada qualidade (HQLA) (valor ponderado)</t>
  </si>
  <si>
    <t>1239 (inicial), 1439 (após ramp-up)</t>
  </si>
  <si>
    <t>1031 (inicial), 1431 (após ramp-up)</t>
  </si>
  <si>
    <t>SYNTOTTA 5</t>
  </si>
  <si>
    <t>CONSUMER TOTTA 2</t>
  </si>
  <si>
    <t>FORTALEZA 2</t>
  </si>
  <si>
    <t>Syntotta 5</t>
  </si>
  <si>
    <t>Consumer Totta 2</t>
  </si>
  <si>
    <t>Fortaleza 2</t>
  </si>
  <si>
    <t>1.067 (inicial), 1.567 (após ramp-up)</t>
  </si>
  <si>
    <t>Rácio</t>
  </si>
  <si>
    <t>Valor mínimo</t>
  </si>
  <si>
    <t>Pilar 1</t>
  </si>
  <si>
    <t>Pilar 2</t>
  </si>
  <si>
    <t>Reservas</t>
  </si>
  <si>
    <t>Conservação</t>
  </si>
  <si>
    <t>O-SII</t>
  </si>
  <si>
    <t>SyRB</t>
  </si>
  <si>
    <t>Contracíclico</t>
  </si>
  <si>
    <t>Requisitos Mínimos de Capital</t>
  </si>
  <si>
    <t>Instrumentos Senior Non-Preferred</t>
  </si>
  <si>
    <t>Instrumentos
 Tier 2</t>
  </si>
  <si>
    <t>Instrumentos
 AT1</t>
  </si>
  <si>
    <t>Soma 1 a 4</t>
  </si>
  <si>
    <t>Instrumentos
 CET1*</t>
  </si>
  <si>
    <t>* Capital Social + Outras reservas e resultados transitados + Resultado líquido do exercício</t>
  </si>
  <si>
    <t>Outros paises</t>
  </si>
  <si>
    <t>EU TLAC2b: Categorização dos credores - Entidade que não é uma entidade de resolução</t>
  </si>
  <si>
    <t>EU ILAC - Capacidade interna de absorção de perdas: MREL interno e, se aplicável, requisito de fundos próprios e passivos elegíveis para G-SII extra-EU  - Santander Totta SGPS Consolidado</t>
  </si>
  <si>
    <t>EU ILAC - Capacidade interna de absorção de perdas: MREL interno e, se aplicável, requisito de fundos próprios e passivos elegíveis para G-SII extra-EU  - Banco Santander Totta Individual</t>
  </si>
  <si>
    <t>Modelo EU CQ4 - Qualidade das exposições não produtivas, por localização geográfica </t>
  </si>
  <si>
    <t>Ativos líquidos integrados nas pools de colateral elegível</t>
  </si>
  <si>
    <t>EU TLAC2b: Categorização dos credores - Entidade que não é uma entidade de resolução - Santander Totta SGPS</t>
  </si>
  <si>
    <t>EU TLAC2b: Categorização dos credores - Entidade que não é uma entidade de resolução - Banco Santander Totta</t>
  </si>
  <si>
    <t>Divulgação semestral informação com relevância prudencial (Pilar 3)</t>
  </si>
  <si>
    <t>Nota:</t>
  </si>
  <si>
    <t>A informação apresentada tem como data de referência o dia 31 de dezembro de 2024 e representam os dados submetidos ao Supervisor à data de 30 de abril de 2025.</t>
  </si>
  <si>
    <t>1.7</t>
  </si>
  <si>
    <t>1.5</t>
  </si>
  <si>
    <t>2.2</t>
  </si>
  <si>
    <t>2.7</t>
  </si>
  <si>
    <t>2.5</t>
  </si>
  <si>
    <t>3.7</t>
  </si>
  <si>
    <t>3.5</t>
  </si>
  <si>
    <t>4.7</t>
  </si>
  <si>
    <t>5.2</t>
  </si>
  <si>
    <t>5.7</t>
  </si>
  <si>
    <t>5.5</t>
  </si>
  <si>
    <t>6.2</t>
  </si>
  <si>
    <t>6.7</t>
  </si>
  <si>
    <t>6.5</t>
  </si>
  <si>
    <t>7.2</t>
  </si>
  <si>
    <t>7.7</t>
  </si>
  <si>
    <t>7.5</t>
  </si>
  <si>
    <t>8.2</t>
  </si>
  <si>
    <t>8.7</t>
  </si>
  <si>
    <t>8.5</t>
  </si>
  <si>
    <t>9.3</t>
  </si>
  <si>
    <t>Ca</t>
  </si>
  <si>
    <t>CC</t>
  </si>
  <si>
    <t>1.6</t>
  </si>
  <si>
    <t>Caa1</t>
  </si>
  <si>
    <t>CCC</t>
  </si>
  <si>
    <t>B3</t>
  </si>
  <si>
    <t>B-</t>
  </si>
  <si>
    <t>B2</t>
  </si>
  <si>
    <t>B1</t>
  </si>
  <si>
    <t>B+</t>
  </si>
  <si>
    <t>3.9</t>
  </si>
  <si>
    <t>Ba3</t>
  </si>
  <si>
    <t>BB-</t>
  </si>
  <si>
    <t>Ba2</t>
  </si>
  <si>
    <t>BB</t>
  </si>
  <si>
    <t>Ba1</t>
  </si>
  <si>
    <t>BB+</t>
  </si>
  <si>
    <t>5.6</t>
  </si>
  <si>
    <t>Baa3</t>
  </si>
  <si>
    <t>BBB-</t>
  </si>
  <si>
    <t>6.1</t>
  </si>
  <si>
    <t>Baa2</t>
  </si>
  <si>
    <t>BBB</t>
  </si>
  <si>
    <t>Baa1</t>
  </si>
  <si>
    <t>BBB+</t>
  </si>
  <si>
    <t>7.3</t>
  </si>
  <si>
    <t>A3</t>
  </si>
  <si>
    <t>A-</t>
  </si>
  <si>
    <t>A2</t>
  </si>
  <si>
    <t>8.1</t>
  </si>
  <si>
    <t>A1</t>
  </si>
  <si>
    <t>A+</t>
  </si>
  <si>
    <t>8.6</t>
  </si>
  <si>
    <t>Aa3</t>
  </si>
  <si>
    <t>AA-</t>
  </si>
  <si>
    <t>Aa2</t>
  </si>
  <si>
    <t>AA</t>
  </si>
  <si>
    <t>9.2</t>
  </si>
  <si>
    <t>Aa1</t>
  </si>
  <si>
    <t>AA+</t>
  </si>
  <si>
    <t>Aaa</t>
  </si>
  <si>
    <t>AAA</t>
  </si>
  <si>
    <t>SANTANDER TOTTA, SGPS</t>
  </si>
  <si>
    <t>MATRIZ</t>
  </si>
  <si>
    <t>GESTÃO DE PARTICIPAÇÕES SOCIAIS</t>
  </si>
  <si>
    <t>BANCO SANTANDER TOTTA, S.A.</t>
  </si>
  <si>
    <t>INTEGRAL</t>
  </si>
  <si>
    <t>BANCÁRIA</t>
  </si>
  <si>
    <t>TOTTAURBE-EMP.ADMIN.E CONSTRUÇOES,SA.</t>
  </si>
  <si>
    <t>GESTÃO DE PROPRIEDADES</t>
  </si>
  <si>
    <t>TOTTA IRELAND,PLC</t>
  </si>
  <si>
    <t>GESTÃO DE INVESTIMENTOS</t>
  </si>
  <si>
    <t>TAXAGEST, S.G.P.S., S.A.</t>
  </si>
  <si>
    <t>GAMMA STC, S.A.</t>
  </si>
  <si>
    <t>GESTÃO DE TITULARIZAÇÕES</t>
  </si>
  <si>
    <t>NOVIMOVEST</t>
  </si>
  <si>
    <t>FUNDO DE INVESTIMENTO IMOBILIÁRIO</t>
  </si>
  <si>
    <t>Policy and legal risk</t>
  </si>
  <si>
    <t>Non mitigated</t>
  </si>
  <si>
    <t>Relação entre as notações interna e externa</t>
  </si>
  <si>
    <t>Modelo EU OR1 - Requisitos de fundos próprios para risco operacional e montantes de exposição ponderados pelo risco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</si>
</sst>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0.000%"/>
    <numFmt numFmtId="165" formatCode="#,##0\ \ "/>
    <numFmt numFmtId="166" formatCode="0.0%"/>
    <numFmt numFmtId="167" formatCode="&quot;£&quot;#,##0;[Red]\-&quot;£&quot;#,##0"/>
    <numFmt numFmtId="168" formatCode="_-* #,##0_-;\-* #,##0_-;_-* &quot;-&quot;??_-;_-@_-"/>
    <numFmt numFmtId="169" formatCode="#,##0.0000"/>
    <numFmt numFmtId="170" formatCode="[$-F800]dddd\,\ mmmm\ dd\,\ yyyy"/>
    <numFmt numFmtId="171" formatCode="_(* #,##0_);_(* \(#,##0\);_(* &quot; - &quot;_);_(@_)"/>
    <numFmt numFmtId="172" formatCode="#,##0_ ;\-#,##0\ "/>
    <numFmt numFmtId="173" formatCode="0.0"/>
  </numFmts>
  <fonts count="135">
    <font>
      <sz val="11"/>
      <color theme="1"/>
      <name val="Calibri"/>
      <family val="2"/>
      <scheme val="minor"/>
    </font>
    <font>
      <sz val="10"/>
      <color theme="1"/>
      <name val="Santander Text"/>
      <family val="2"/>
    </font>
    <font>
      <sz val="10"/>
      <color theme="1"/>
      <name val="Santander Text"/>
      <family val="2"/>
    </font>
    <font>
      <sz val="10"/>
      <color theme="1"/>
      <name val="Santander Text"/>
      <family val="2"/>
    </font>
    <font>
      <sz val="10"/>
      <color theme="1"/>
      <name val="Santander Text"/>
      <family val="2"/>
    </font>
    <font>
      <sz val="10"/>
      <color theme="1"/>
      <name val="Santander Text"/>
      <family val="2"/>
    </font>
    <font>
      <sz val="10"/>
      <color theme="1"/>
      <name val="Santander Text"/>
      <family val="2"/>
    </font>
    <font>
      <sz val="10"/>
      <color theme="1"/>
      <name val="Santander Text"/>
      <family val="2"/>
    </font>
    <font>
      <sz val="10"/>
      <color theme="1"/>
      <name val="Santander Text"/>
      <family val="2"/>
    </font>
    <font>
      <sz val="10"/>
      <color theme="1"/>
      <name val="Santander Text"/>
      <family val="2"/>
    </font>
    <font>
      <sz val="10"/>
      <color theme="1"/>
      <name val="Santander Text"/>
      <family val="2"/>
    </font>
    <font>
      <b/>
      <sz val="10"/>
      <color theme="0"/>
      <name val="Santander Text"/>
      <family val="2"/>
    </font>
    <font>
      <sz val="10"/>
      <color rgb="FFFF0000"/>
      <name val="Santander Text"/>
      <family val="2"/>
    </font>
    <font>
      <b/>
      <sz val="10"/>
      <color theme="1"/>
      <name val="Santander Text"/>
      <family val="2"/>
    </font>
    <font>
      <sz val="10"/>
      <color theme="0"/>
      <name val="Santander Text"/>
      <family val="2"/>
    </font>
    <font>
      <sz val="11"/>
      <color theme="1"/>
      <name val="Calibri"/>
      <family val="2"/>
      <scheme val="minor"/>
    </font>
    <font>
      <u/>
      <sz val="11"/>
      <color theme="10"/>
      <name val="Calibri"/>
      <family val="2"/>
      <scheme val="minor"/>
    </font>
    <font>
      <b/>
      <sz val="14"/>
      <color rgb="FFFF0000"/>
      <name val="Santander Text"/>
      <family val="2"/>
    </font>
    <font>
      <sz val="11"/>
      <color theme="1"/>
      <name val="Santander Text"/>
      <family val="2"/>
    </font>
    <font>
      <sz val="11"/>
      <name val="Santander Text"/>
      <family val="2"/>
    </font>
    <font>
      <i/>
      <sz val="11"/>
      <color rgb="FF575756"/>
      <name val="Santander Text"/>
      <family val="2"/>
    </font>
    <font>
      <b/>
      <sz val="11"/>
      <color rgb="FF575756"/>
      <name val="Santander Text"/>
      <family val="2"/>
    </font>
    <font>
      <i/>
      <sz val="10"/>
      <color rgb="FF575756"/>
      <name val="Santander Text"/>
      <family val="2"/>
    </font>
    <font>
      <b/>
      <sz val="10"/>
      <name val="Santander Text"/>
      <family val="2"/>
    </font>
    <font>
      <b/>
      <sz val="10"/>
      <color rgb="FF575756"/>
      <name val="Santander Text"/>
      <family val="2"/>
    </font>
    <font>
      <sz val="10"/>
      <color rgb="FF575756"/>
      <name val="Santander Text"/>
      <family val="2"/>
    </font>
    <font>
      <sz val="8"/>
      <color rgb="FF575756"/>
      <name val="Santander Text"/>
      <family val="2"/>
    </font>
    <font>
      <sz val="8"/>
      <name val="Santander Text"/>
      <family val="2"/>
    </font>
    <font>
      <sz val="8"/>
      <color theme="1"/>
      <name val="Santander Text"/>
      <family val="2"/>
    </font>
    <font>
      <sz val="8"/>
      <color rgb="FFFF0000"/>
      <name val="Santander Text"/>
      <family val="2"/>
    </font>
    <font>
      <sz val="11"/>
      <color rgb="FF575756"/>
      <name val="Santander Text"/>
      <family val="2"/>
    </font>
    <font>
      <b/>
      <sz val="22"/>
      <color rgb="FFFF0000"/>
      <name val="Santander Text"/>
      <family val="2"/>
    </font>
    <font>
      <b/>
      <sz val="12"/>
      <name val="Santander Text"/>
      <family val="2"/>
    </font>
    <font>
      <b/>
      <sz val="10"/>
      <color rgb="FFD1005D"/>
      <name val="Santander Text"/>
      <family val="2"/>
    </font>
    <font>
      <b/>
      <sz val="12"/>
      <color rgb="FFFF0000"/>
      <name val="Santander Text"/>
      <family val="2"/>
    </font>
    <font>
      <b/>
      <sz val="12"/>
      <color theme="0"/>
      <name val="Santander Text"/>
      <family val="2"/>
    </font>
    <font>
      <b/>
      <sz val="11"/>
      <color rgb="FFFF0000"/>
      <name val="Santander Text"/>
      <family val="2"/>
    </font>
    <font>
      <sz val="10"/>
      <name val="MS Sans Serif"/>
      <family val="2"/>
    </font>
    <font>
      <sz val="10"/>
      <name val="Santander Text"/>
      <family val="2"/>
    </font>
    <font>
      <b/>
      <sz val="10"/>
      <color rgb="FFFFFFFF"/>
      <name val="Santander Text"/>
      <family val="2"/>
    </font>
    <font>
      <sz val="10"/>
      <color rgb="FF000000"/>
      <name val="Santander Text"/>
      <family val="2"/>
    </font>
    <font>
      <sz val="10"/>
      <name val="Arial"/>
      <family val="2"/>
    </font>
    <font>
      <sz val="10"/>
      <name val="Times New Roman"/>
      <family val="1"/>
    </font>
    <font>
      <sz val="10"/>
      <name val="Arial Rounded MT Bold"/>
      <family val="2"/>
    </font>
    <font>
      <b/>
      <sz val="14"/>
      <color rgb="FFD1005D"/>
      <name val="Santander Text"/>
      <family val="2"/>
    </font>
    <font>
      <sz val="9"/>
      <color rgb="FF575756"/>
      <name val="Santander Text"/>
      <family val="2"/>
    </font>
    <font>
      <b/>
      <sz val="9"/>
      <color theme="1"/>
      <name val="Santander Text"/>
      <family val="2"/>
    </font>
    <font>
      <b/>
      <sz val="9"/>
      <color rgb="FF575756"/>
      <name val="Santander Text"/>
      <family val="2"/>
    </font>
    <font>
      <sz val="9"/>
      <color theme="1"/>
      <name val="Santander Text"/>
      <family val="2"/>
    </font>
    <font>
      <b/>
      <sz val="10"/>
      <color rgb="FFFF0000"/>
      <name val="Santander Text"/>
      <family val="2"/>
    </font>
    <font>
      <b/>
      <sz val="8"/>
      <name val="Santander Text"/>
      <family val="2"/>
    </font>
    <font>
      <b/>
      <i/>
      <sz val="10"/>
      <name val="Santander Text"/>
      <family val="2"/>
    </font>
    <font>
      <b/>
      <sz val="10"/>
      <color indexed="9"/>
      <name val="Santander Text"/>
      <family val="2"/>
    </font>
    <font>
      <sz val="10"/>
      <color indexed="9"/>
      <name val="Santander Text"/>
      <family val="2"/>
    </font>
    <font>
      <b/>
      <sz val="11"/>
      <color rgb="FFD1005D"/>
      <name val="Santander Text"/>
      <family val="2"/>
    </font>
    <font>
      <sz val="9"/>
      <name val="Santander Text"/>
      <family val="2"/>
    </font>
    <font>
      <b/>
      <sz val="9"/>
      <name val="Santander Text"/>
      <family val="2"/>
    </font>
    <font>
      <b/>
      <sz val="8"/>
      <color rgb="FF575756"/>
      <name val="Santander Text"/>
      <family val="2"/>
    </font>
    <font>
      <sz val="11"/>
      <color rgb="FFFF0000"/>
      <name val="Santander Text"/>
      <family val="2"/>
    </font>
    <font>
      <b/>
      <sz val="11"/>
      <name val="Santander Text"/>
      <family val="2"/>
    </font>
    <font>
      <b/>
      <sz val="11"/>
      <color theme="1"/>
      <name val="Santander Text"/>
      <family val="2"/>
    </font>
    <font>
      <i/>
      <sz val="10"/>
      <name val="Santander Text"/>
      <family val="2"/>
    </font>
    <font>
      <b/>
      <sz val="8"/>
      <color theme="1"/>
      <name val="Santander Text"/>
      <family val="2"/>
    </font>
    <font>
      <b/>
      <strike/>
      <sz val="9"/>
      <color rgb="FFFF0000"/>
      <name val="Santander Text"/>
      <family val="2"/>
    </font>
    <font>
      <u/>
      <sz val="10"/>
      <color theme="10"/>
      <name val="Arial"/>
      <family val="2"/>
    </font>
    <font>
      <b/>
      <sz val="7.5"/>
      <color rgb="FF575756"/>
      <name val="Santander Text"/>
      <family val="2"/>
    </font>
    <font>
      <sz val="7"/>
      <color rgb="FF575756"/>
      <name val="Santander Text"/>
      <family val="2"/>
    </font>
    <font>
      <b/>
      <strike/>
      <sz val="10"/>
      <name val="Santander Text"/>
      <family val="2"/>
    </font>
    <font>
      <b/>
      <sz val="14"/>
      <name val="Santander Text"/>
      <family val="2"/>
    </font>
    <font>
      <sz val="11"/>
      <color theme="1"/>
      <name val="Calibri"/>
      <family val="2"/>
      <charset val="238"/>
      <scheme val="minor"/>
    </font>
    <font>
      <sz val="12"/>
      <name val="Santander Text"/>
      <family val="2"/>
    </font>
    <font>
      <b/>
      <sz val="8"/>
      <color rgb="FFFF0000"/>
      <name val="Santander Text"/>
      <family val="2"/>
    </font>
    <font>
      <sz val="12"/>
      <color rgb="FF575756"/>
      <name val="Santander Text"/>
      <family val="2"/>
    </font>
    <font>
      <sz val="12"/>
      <color theme="1"/>
      <name val="Santander Text"/>
      <family val="2"/>
    </font>
    <font>
      <sz val="14"/>
      <color rgb="FFFF0000"/>
      <name val="Santander Text"/>
      <family val="2"/>
    </font>
    <font>
      <b/>
      <sz val="16"/>
      <color rgb="FFFF0000"/>
      <name val="Santander Text"/>
      <family val="2"/>
    </font>
    <font>
      <b/>
      <sz val="9"/>
      <color rgb="FFD1005D"/>
      <name val="Santander Text"/>
      <family val="2"/>
    </font>
    <font>
      <u/>
      <sz val="9"/>
      <color rgb="FFD1005D"/>
      <name val="Santander Text"/>
      <family val="2"/>
    </font>
    <font>
      <sz val="9"/>
      <color theme="1" tint="0.34998626667073579"/>
      <name val="Santander Text"/>
      <family val="2"/>
    </font>
    <font>
      <b/>
      <sz val="12"/>
      <color rgb="FF575756"/>
      <name val="Santander Text"/>
      <family val="2"/>
    </font>
    <font>
      <sz val="16"/>
      <color theme="1"/>
      <name val="Santander Text"/>
      <family val="2"/>
    </font>
    <font>
      <sz val="14"/>
      <color theme="1"/>
      <name val="Santander Text"/>
      <family val="2"/>
    </font>
    <font>
      <b/>
      <sz val="14"/>
      <color theme="1"/>
      <name val="Santander Text"/>
      <family val="2"/>
    </font>
    <font>
      <b/>
      <sz val="16"/>
      <color theme="1"/>
      <name val="Santander Text"/>
      <family val="2"/>
    </font>
    <font>
      <i/>
      <sz val="9"/>
      <name val="Santander Text"/>
      <family val="2"/>
    </font>
    <font>
      <u/>
      <sz val="8"/>
      <name val="Santander Text"/>
      <family val="2"/>
    </font>
    <font>
      <u/>
      <sz val="11"/>
      <name val="Santander Text"/>
      <family val="2"/>
    </font>
    <font>
      <u/>
      <sz val="11"/>
      <color rgb="FF008080"/>
      <name val="Santander Text"/>
      <family val="2"/>
    </font>
    <font>
      <vertAlign val="superscript"/>
      <sz val="8.5"/>
      <color theme="1"/>
      <name val="Santander Text"/>
      <family val="2"/>
    </font>
    <font>
      <b/>
      <sz val="12"/>
      <color theme="1"/>
      <name val="Santander Text"/>
      <family val="2"/>
    </font>
    <font>
      <b/>
      <i/>
      <sz val="8"/>
      <color rgb="FF575756"/>
      <name val="Santander Text"/>
      <family val="2"/>
    </font>
    <font>
      <sz val="11"/>
      <color rgb="FF0070C0"/>
      <name val="Santander Text"/>
      <family val="2"/>
    </font>
    <font>
      <sz val="10"/>
      <color rgb="FF0070C0"/>
      <name val="Santander Text"/>
      <family val="2"/>
    </font>
    <font>
      <b/>
      <sz val="9"/>
      <color indexed="9"/>
      <name val="Santander Text"/>
      <family val="2"/>
    </font>
    <font>
      <sz val="9"/>
      <color theme="1" tint="0.249977111117893"/>
      <name val="Santander Text"/>
      <family val="2"/>
    </font>
    <font>
      <vertAlign val="superscript"/>
      <sz val="9"/>
      <color rgb="FF575756"/>
      <name val="Santander Text"/>
      <family val="2"/>
    </font>
    <font>
      <b/>
      <sz val="9"/>
      <color rgb="FFB50D5C"/>
      <name val="Santander Text"/>
      <family val="2"/>
    </font>
    <font>
      <b/>
      <i/>
      <sz val="11"/>
      <color rgb="FFFF0000"/>
      <name val="Santander Text"/>
      <family val="2"/>
    </font>
    <font>
      <strike/>
      <sz val="9"/>
      <color rgb="FF575756"/>
      <name val="Santander Text"/>
      <family val="2"/>
    </font>
    <font>
      <b/>
      <sz val="10"/>
      <name val="Arial"/>
      <family val="2"/>
    </font>
    <font>
      <b/>
      <sz val="12"/>
      <name val="Arial"/>
      <family val="2"/>
    </font>
    <font>
      <b/>
      <sz val="20"/>
      <name val="Arial"/>
      <family val="2"/>
    </font>
    <font>
      <b/>
      <sz val="20"/>
      <name val="Santander Text"/>
      <family val="2"/>
    </font>
    <font>
      <b/>
      <sz val="20"/>
      <color rgb="FF575756"/>
      <name val="Santander Text"/>
      <family val="2"/>
    </font>
    <font>
      <strike/>
      <sz val="11"/>
      <name val="Santander Text"/>
      <family val="2"/>
    </font>
    <font>
      <strike/>
      <sz val="11"/>
      <color rgb="FF575756"/>
      <name val="Santander Text"/>
      <family val="2"/>
    </font>
    <font>
      <u/>
      <sz val="9"/>
      <color rgb="FF575756"/>
      <name val="Santander Text"/>
      <family val="2"/>
    </font>
    <font>
      <strike/>
      <sz val="10"/>
      <name val="Santander Text"/>
      <family val="2"/>
    </font>
    <font>
      <b/>
      <vertAlign val="subscript"/>
      <sz val="10"/>
      <name val="Santander Text"/>
      <family val="2"/>
    </font>
    <font>
      <sz val="10"/>
      <name val="Arial"/>
      <family val="2"/>
    </font>
    <font>
      <u/>
      <sz val="10"/>
      <color indexed="12"/>
      <name val="Arial"/>
      <family val="2"/>
    </font>
    <font>
      <b/>
      <sz val="10"/>
      <color indexed="53"/>
      <name val="Santander Text"/>
      <family val="2"/>
    </font>
    <font>
      <b/>
      <i/>
      <sz val="10"/>
      <color rgb="FFD1005D"/>
      <name val="Santander Text"/>
      <family val="2"/>
    </font>
    <font>
      <sz val="8.5"/>
      <name val="Santander Text"/>
      <family val="2"/>
    </font>
    <font>
      <i/>
      <sz val="8"/>
      <name val="Santander Text"/>
      <family val="2"/>
    </font>
    <font>
      <b/>
      <sz val="10"/>
      <color rgb="FFC00000"/>
      <name val="Santander Text"/>
      <family val="2"/>
    </font>
    <font>
      <sz val="7"/>
      <color rgb="FFFF0000"/>
      <name val="Santander Text"/>
      <family val="2"/>
    </font>
    <font>
      <sz val="7"/>
      <color theme="1"/>
      <name val="Santander Text"/>
      <family val="2"/>
    </font>
    <font>
      <sz val="7"/>
      <name val="Santander Text"/>
      <family val="2"/>
    </font>
    <font>
      <b/>
      <sz val="7"/>
      <color rgb="FF575756"/>
      <name val="Santander Text"/>
      <family val="2"/>
    </font>
    <font>
      <sz val="10"/>
      <color rgb="FFC00000"/>
      <name val="Santander Text"/>
      <family val="2"/>
    </font>
    <font>
      <sz val="9"/>
      <name val="Santander Texr"/>
    </font>
    <font>
      <b/>
      <sz val="11"/>
      <color theme="1"/>
      <name val="Calibri"/>
      <family val="2"/>
      <scheme val="minor"/>
    </font>
    <font>
      <sz val="11"/>
      <name val="Calibri"/>
      <family val="2"/>
      <scheme val="minor"/>
    </font>
    <font>
      <sz val="11"/>
      <color rgb="FFFF0000"/>
      <name val="Calibri"/>
      <family val="2"/>
      <scheme val="minor"/>
    </font>
    <font>
      <b/>
      <sz val="11"/>
      <color theme="0"/>
      <name val="Calibri"/>
      <family val="2"/>
      <scheme val="minor"/>
    </font>
    <font>
      <b/>
      <u/>
      <sz val="11"/>
      <name val="Santander Text"/>
      <family val="2"/>
    </font>
    <font>
      <b/>
      <sz val="11"/>
      <color theme="0"/>
      <name val="Santander Text"/>
      <family val="2"/>
    </font>
    <font>
      <sz val="11"/>
      <color theme="0"/>
      <name val="Santander Text"/>
      <family val="2"/>
    </font>
    <font>
      <b/>
      <strike/>
      <sz val="10"/>
      <color rgb="FFFF0000"/>
      <name val="Santander Text"/>
      <family val="2"/>
    </font>
    <font>
      <b/>
      <sz val="10"/>
      <color theme="4"/>
      <name val="Santander Text"/>
      <family val="2"/>
    </font>
    <font>
      <sz val="10"/>
      <color indexed="0"/>
      <name val="MS Sans Serif"/>
      <family val="2"/>
    </font>
    <font>
      <b/>
      <sz val="11"/>
      <color rgb="FFFF0000"/>
      <name val="Calibri"/>
      <family val="2"/>
      <scheme val="minor"/>
    </font>
    <font>
      <b/>
      <i/>
      <u/>
      <sz val="11"/>
      <color theme="1"/>
      <name val="Santander Text"/>
      <family val="2"/>
    </font>
    <font>
      <sz val="10"/>
      <color theme="2"/>
      <name val="Santander Text"/>
      <family val="2"/>
    </font>
  </fonts>
  <fills count="16">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0" tint="-4.9989318521683403E-2"/>
        <bgColor indexed="64"/>
      </patternFill>
    </fill>
    <fill>
      <patternFill patternType="solid">
        <fgColor rgb="FFFFFFFF"/>
        <bgColor indexed="64"/>
      </patternFill>
    </fill>
    <fill>
      <patternFill patternType="solid">
        <fgColor indexed="9"/>
        <bgColor indexed="64"/>
      </patternFill>
    </fill>
    <fill>
      <patternFill patternType="solid">
        <fgColor indexed="4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4.9989318521683403E-2"/>
        <bgColor theme="0" tint="-4.9989318521683403E-2"/>
      </patternFill>
    </fill>
    <fill>
      <patternFill patternType="darkTrellis">
        <fgColor theme="0" tint="-4.9989318521683403E-2"/>
        <bgColor theme="0" tint="-4.9989318521683403E-2"/>
      </patternFill>
    </fill>
    <fill>
      <patternFill patternType="solid">
        <fgColor rgb="FFFFFFFF"/>
        <bgColor rgb="FF000000"/>
      </patternFill>
    </fill>
    <fill>
      <patternFill patternType="solid">
        <fgColor theme="0"/>
        <bgColor rgb="FF000000"/>
      </patternFill>
    </fill>
    <fill>
      <patternFill patternType="solid">
        <fgColor rgb="FFBFBFBF"/>
        <bgColor indexed="64"/>
      </patternFill>
    </fill>
    <fill>
      <patternFill patternType="solid">
        <fgColor rgb="FFD9D9D9"/>
        <bgColor indexed="64"/>
      </patternFill>
    </fill>
  </fills>
  <borders count="104">
    <border>
      <left/>
      <right/>
      <top/>
      <bottom/>
      <diagonal/>
    </border>
    <border>
      <left/>
      <right/>
      <top style="medium">
        <color rgb="FFFF0000"/>
      </top>
      <bottom style="thin">
        <color rgb="FFFF0000"/>
      </bottom>
      <diagonal/>
    </border>
    <border>
      <left/>
      <right/>
      <top style="thin">
        <color rgb="FFFF0000"/>
      </top>
      <bottom/>
      <diagonal/>
    </border>
    <border>
      <left/>
      <right/>
      <top/>
      <bottom style="thin">
        <color rgb="FFFF0000"/>
      </bottom>
      <diagonal/>
    </border>
    <border>
      <left/>
      <right/>
      <top style="dotted">
        <color theme="0" tint="-0.499984740745262"/>
      </top>
      <bottom style="dotted">
        <color theme="0" tint="-0.499984740745262"/>
      </bottom>
      <diagonal/>
    </border>
    <border>
      <left/>
      <right/>
      <top/>
      <bottom style="thin">
        <color rgb="FFD1005D"/>
      </bottom>
      <diagonal/>
    </border>
    <border>
      <left/>
      <right/>
      <top style="thin">
        <color rgb="FFBFBFBF"/>
      </top>
      <bottom style="thin">
        <color rgb="FFBFBFBF"/>
      </bottom>
      <diagonal/>
    </border>
    <border>
      <left/>
      <right/>
      <top style="medium">
        <color rgb="FFFF0000"/>
      </top>
      <bottom/>
      <diagonal/>
    </border>
    <border>
      <left style="thin">
        <color indexed="64"/>
      </left>
      <right style="thin">
        <color indexed="64"/>
      </right>
      <top style="thin">
        <color indexed="64"/>
      </top>
      <bottom style="thin">
        <color indexed="64"/>
      </bottom>
      <diagonal/>
    </border>
    <border>
      <left/>
      <right/>
      <top/>
      <bottom style="thin">
        <color rgb="FFBFBFBF"/>
      </bottom>
      <diagonal/>
    </border>
    <border>
      <left/>
      <right/>
      <top style="thin">
        <color rgb="FFBFBFBF"/>
      </top>
      <bottom/>
      <diagonal/>
    </border>
    <border>
      <left/>
      <right/>
      <top style="thin">
        <color rgb="FFFF0000"/>
      </top>
      <bottom style="thin">
        <color rgb="FFFF0000"/>
      </bottom>
      <diagonal/>
    </border>
    <border>
      <left/>
      <right/>
      <top/>
      <bottom style="medium">
        <color rgb="FFD1005D"/>
      </bottom>
      <diagonal/>
    </border>
    <border>
      <left/>
      <right/>
      <top style="thin">
        <color rgb="FFFF0000"/>
      </top>
      <bottom style="dotted">
        <color theme="0" tint="-0.499984740745262"/>
      </bottom>
      <diagonal/>
    </border>
    <border>
      <left/>
      <right/>
      <top style="dotted">
        <color theme="0" tint="-0.499984740745262"/>
      </top>
      <bottom style="thin">
        <color rgb="FFFF0000"/>
      </bottom>
      <diagonal/>
    </border>
    <border>
      <left/>
      <right/>
      <top style="medium">
        <color rgb="FFFF0000"/>
      </top>
      <bottom style="dotted">
        <color theme="0" tint="-0.499984740745262"/>
      </bottom>
      <diagonal/>
    </border>
    <border>
      <left/>
      <right/>
      <top style="thin">
        <color rgb="FFFF0000"/>
      </top>
      <bottom style="medium">
        <color rgb="FFFF0000"/>
      </bottom>
      <diagonal/>
    </border>
    <border>
      <left/>
      <right/>
      <top style="dotted">
        <color theme="0" tint="-0.499984740745262"/>
      </top>
      <bottom style="medium">
        <color rgb="FFFF0000"/>
      </bottom>
      <diagonal/>
    </border>
    <border>
      <left/>
      <right/>
      <top style="dotted">
        <color theme="0" tint="-0.499984740745262"/>
      </top>
      <bottom/>
      <diagonal/>
    </border>
    <border>
      <left/>
      <right/>
      <top/>
      <bottom style="dotted">
        <color theme="0" tint="-0.499984740745262"/>
      </bottom>
      <diagonal/>
    </border>
    <border>
      <left/>
      <right/>
      <top style="medium">
        <color rgb="FFFF0000"/>
      </top>
      <bottom style="medium">
        <color rgb="FFFF0000"/>
      </bottom>
      <diagonal/>
    </border>
    <border>
      <left/>
      <right/>
      <top style="dotted">
        <color theme="0" tint="-0.34998626667073579"/>
      </top>
      <bottom style="medium">
        <color rgb="FFFF0000"/>
      </bottom>
      <diagonal/>
    </border>
    <border>
      <left/>
      <right/>
      <top style="dotted">
        <color theme="0" tint="-0.34998626667073579"/>
      </top>
      <bottom style="dotted">
        <color theme="0" tint="-0.34998626667073579"/>
      </bottom>
      <diagonal/>
    </border>
    <border>
      <left/>
      <right/>
      <top style="medium">
        <color rgb="FFFF0000"/>
      </top>
      <bottom style="dotted">
        <color theme="0" tint="-0.34998626667073579"/>
      </bottom>
      <diagonal/>
    </border>
    <border>
      <left/>
      <right/>
      <top style="dotted">
        <color theme="0" tint="-0.34998626667073579"/>
      </top>
      <bottom style="thin">
        <color rgb="FFFF0000"/>
      </bottom>
      <diagonal/>
    </border>
    <border>
      <left/>
      <right/>
      <top/>
      <bottom style="dotted">
        <color theme="0" tint="-0.34998626667073579"/>
      </bottom>
      <diagonal/>
    </border>
    <border>
      <left/>
      <right/>
      <top style="dotted">
        <color theme="0" tint="-0.34998626667073579"/>
      </top>
      <bottom/>
      <diagonal/>
    </border>
    <border>
      <left/>
      <right/>
      <top/>
      <bottom style="medium">
        <color rgb="FFFF0000"/>
      </bottom>
      <diagonal/>
    </border>
    <border>
      <left/>
      <right/>
      <top style="dotted">
        <color theme="0" tint="-0.24994659260841701"/>
      </top>
      <bottom style="dotted">
        <color theme="0" tint="-0.24994659260841701"/>
      </bottom>
      <diagonal/>
    </border>
    <border>
      <left/>
      <right/>
      <top style="dotted">
        <color theme="0" tint="-0.24994659260841701"/>
      </top>
      <bottom style="medium">
        <color rgb="FFFF0000"/>
      </bottom>
      <diagonal/>
    </border>
    <border>
      <left/>
      <right/>
      <top style="thin">
        <color rgb="FFFF0000"/>
      </top>
      <bottom style="dotted">
        <color theme="0" tint="-0.34998626667073579"/>
      </bottom>
      <diagonal/>
    </border>
    <border>
      <left style="thin">
        <color rgb="FFFF0000"/>
      </left>
      <right style="thin">
        <color rgb="FFFF0000"/>
      </right>
      <top style="thin">
        <color rgb="FFD1005D"/>
      </top>
      <bottom style="medium">
        <color rgb="FFFF0000"/>
      </bottom>
      <diagonal/>
    </border>
    <border>
      <left style="thin">
        <color rgb="FFFF0000"/>
      </left>
      <right style="thin">
        <color rgb="FFFF0000"/>
      </right>
      <top/>
      <bottom style="medium">
        <color rgb="FFFF0000"/>
      </bottom>
      <diagonal/>
    </border>
    <border>
      <left style="thin">
        <color rgb="FFFF0000"/>
      </left>
      <right style="thin">
        <color rgb="FFFF0000"/>
      </right>
      <top style="thin">
        <color rgb="FFFF0000"/>
      </top>
      <bottom style="medium">
        <color rgb="FFFF0000"/>
      </bottom>
      <diagonal/>
    </border>
    <border>
      <left style="thin">
        <color rgb="FFFF0000"/>
      </left>
      <right style="thin">
        <color rgb="FFFF0000"/>
      </right>
      <top style="thin">
        <color rgb="FFD1005D"/>
      </top>
      <bottom style="thin">
        <color rgb="FFD1005D"/>
      </bottom>
      <diagonal/>
    </border>
    <border>
      <left style="thin">
        <color rgb="FFFF0000"/>
      </left>
      <right style="thin">
        <color rgb="FFFF0000"/>
      </right>
      <top style="thin">
        <color rgb="FFD1005D"/>
      </top>
      <bottom/>
      <diagonal/>
    </border>
    <border>
      <left style="thin">
        <color rgb="FFFF0000"/>
      </left>
      <right style="thin">
        <color rgb="FFFF0000"/>
      </right>
      <top style="thin">
        <color rgb="FFFF0000"/>
      </top>
      <bottom style="thin">
        <color rgb="FFD1005D"/>
      </bottom>
      <diagonal/>
    </border>
    <border>
      <left/>
      <right/>
      <top style="thin">
        <color rgb="FFBFBFBF"/>
      </top>
      <bottom style="medium">
        <color rgb="FFFF0000"/>
      </bottom>
      <diagonal/>
    </border>
    <border>
      <left/>
      <right/>
      <top style="medium">
        <color rgb="FFFF0000"/>
      </top>
      <bottom style="thin">
        <color rgb="FFBFBFBF"/>
      </bottom>
      <diagonal/>
    </border>
    <border>
      <left style="thin">
        <color indexed="64"/>
      </left>
      <right style="thin">
        <color indexed="64"/>
      </right>
      <top style="thin">
        <color rgb="FFFF0000"/>
      </top>
      <bottom style="medium">
        <color rgb="FFFF0000"/>
      </bottom>
      <diagonal/>
    </border>
    <border>
      <left style="thin">
        <color indexed="64"/>
      </left>
      <right/>
      <top style="thin">
        <color rgb="FFFF0000"/>
      </top>
      <bottom style="medium">
        <color rgb="FFFF0000"/>
      </bottom>
      <diagonal/>
    </border>
    <border>
      <left style="thin">
        <color indexed="64"/>
      </left>
      <right style="thin">
        <color indexed="64"/>
      </right>
      <top/>
      <bottom style="thin">
        <color rgb="FFFF0000"/>
      </bottom>
      <diagonal/>
    </border>
    <border>
      <left style="thin">
        <color indexed="64"/>
      </left>
      <right/>
      <top style="dotted">
        <color theme="0" tint="-0.34998626667073579"/>
      </top>
      <bottom style="dotted">
        <color theme="0" tint="-0.34998626667073579"/>
      </bottom>
      <diagonal/>
    </border>
    <border>
      <left style="thin">
        <color indexed="64"/>
      </left>
      <right/>
      <top style="dotted">
        <color theme="0" tint="-0.34998626667073579"/>
      </top>
      <bottom style="thin">
        <color rgb="FFFF0000"/>
      </bottom>
      <diagonal/>
    </border>
    <border>
      <left style="thin">
        <color indexed="64"/>
      </left>
      <right style="thin">
        <color indexed="64"/>
      </right>
      <top/>
      <bottom/>
      <diagonal/>
    </border>
    <border>
      <left style="thin">
        <color indexed="64"/>
      </left>
      <right style="thin">
        <color indexed="64"/>
      </right>
      <top/>
      <bottom style="dotted">
        <color theme="0" tint="-0.34998626667073579"/>
      </bottom>
      <diagonal/>
    </border>
    <border>
      <left style="thin">
        <color indexed="64"/>
      </left>
      <right/>
      <top/>
      <bottom style="dotted">
        <color theme="0" tint="-0.34998626667073579"/>
      </bottom>
      <diagonal/>
    </border>
    <border>
      <left style="thin">
        <color indexed="64"/>
      </left>
      <right style="thin">
        <color indexed="64"/>
      </right>
      <top style="thin">
        <color rgb="FFFF0000"/>
      </top>
      <bottom style="thin">
        <color rgb="FFFF0000"/>
      </bottom>
      <diagonal/>
    </border>
    <border>
      <left style="thin">
        <color indexed="64"/>
      </left>
      <right/>
      <top style="thin">
        <color rgb="FFFF0000"/>
      </top>
      <bottom style="thin">
        <color rgb="FFFF0000"/>
      </bottom>
      <diagonal/>
    </border>
    <border>
      <left style="thin">
        <color indexed="64"/>
      </left>
      <right style="thin">
        <color indexed="64"/>
      </right>
      <top style="dotted">
        <color theme="0" tint="-0.34998626667073579"/>
      </top>
      <bottom/>
      <diagonal/>
    </border>
    <border>
      <left style="thin">
        <color indexed="64"/>
      </left>
      <right/>
      <top style="dotted">
        <color theme="0" tint="-0.34998626667073579"/>
      </top>
      <bottom/>
      <diagonal/>
    </border>
    <border>
      <left style="thin">
        <color indexed="64"/>
      </left>
      <right style="thin">
        <color indexed="64"/>
      </right>
      <top style="dotted">
        <color theme="0" tint="-0.34998626667073579"/>
      </top>
      <bottom style="dotted">
        <color theme="0" tint="-0.34998626667073579"/>
      </bottom>
      <diagonal/>
    </border>
    <border>
      <left style="thin">
        <color indexed="64"/>
      </left>
      <right style="thin">
        <color indexed="64"/>
      </right>
      <top style="medium">
        <color rgb="FFFF0000"/>
      </top>
      <bottom/>
      <diagonal/>
    </border>
    <border>
      <left style="thin">
        <color indexed="64"/>
      </left>
      <right/>
      <top style="medium">
        <color rgb="FFFF0000"/>
      </top>
      <bottom/>
      <diagonal/>
    </border>
    <border>
      <left/>
      <right/>
      <top style="thin">
        <color rgb="FFD1005D"/>
      </top>
      <bottom/>
      <diagonal/>
    </border>
    <border>
      <left style="thin">
        <color indexed="64"/>
      </left>
      <right/>
      <top/>
      <bottom/>
      <diagonal/>
    </border>
    <border>
      <left style="thin">
        <color indexed="64"/>
      </left>
      <right style="thin">
        <color indexed="64"/>
      </right>
      <top style="thin">
        <color rgb="FFFF0000"/>
      </top>
      <bottom/>
      <diagonal/>
    </border>
    <border>
      <left/>
      <right style="thin">
        <color indexed="64"/>
      </right>
      <top style="thin">
        <color rgb="FFFF0000"/>
      </top>
      <bottom style="thin">
        <color rgb="FFFF0000"/>
      </bottom>
      <diagonal/>
    </border>
    <border>
      <left/>
      <right/>
      <top style="thin">
        <color rgb="FFD1005D"/>
      </top>
      <bottom style="medium">
        <color rgb="FFD1005D"/>
      </bottom>
      <diagonal/>
    </border>
    <border>
      <left/>
      <right/>
      <top style="thin">
        <color rgb="FFD1005D"/>
      </top>
      <bottom style="thin">
        <color rgb="FFD1005D"/>
      </bottom>
      <diagonal/>
    </border>
    <border>
      <left/>
      <right/>
      <top style="thin">
        <color rgb="FFFF0000"/>
      </top>
      <bottom style="thin">
        <color rgb="FFBFBFBF"/>
      </bottom>
      <diagonal/>
    </border>
    <border>
      <left/>
      <right/>
      <top/>
      <bottom style="hair">
        <color indexed="64"/>
      </bottom>
      <diagonal/>
    </border>
    <border>
      <left style="thin">
        <color rgb="FFFF0000"/>
      </left>
      <right/>
      <top style="thin">
        <color rgb="FFFF0000"/>
      </top>
      <bottom style="medium">
        <color rgb="FFFF0000"/>
      </bottom>
      <diagonal/>
    </border>
    <border>
      <left/>
      <right style="thin">
        <color rgb="FFFF0000"/>
      </right>
      <top style="thin">
        <color rgb="FFFF0000"/>
      </top>
      <bottom style="medium">
        <color rgb="FFFF0000"/>
      </bottom>
      <diagonal/>
    </border>
    <border>
      <left style="thin">
        <color rgb="FFFF0000"/>
      </left>
      <right/>
      <top style="thin">
        <color rgb="FFFF0000"/>
      </top>
      <bottom style="thin">
        <color rgb="FFFF0000"/>
      </bottom>
      <diagonal/>
    </border>
    <border>
      <left style="thin">
        <color rgb="FFFF0000"/>
      </left>
      <right style="thin">
        <color rgb="FFFF0000"/>
      </right>
      <top style="thin">
        <color rgb="FFFF0000"/>
      </top>
      <bottom style="thin">
        <color rgb="FFFF0000"/>
      </bottom>
      <diagonal/>
    </border>
    <border>
      <left/>
      <right style="thin">
        <color rgb="FFFF0000"/>
      </right>
      <top style="thin">
        <color rgb="FFFF0000"/>
      </top>
      <bottom style="thin">
        <color rgb="FFFF0000"/>
      </bottom>
      <diagonal/>
    </border>
    <border>
      <left style="thin">
        <color indexed="64"/>
      </left>
      <right/>
      <top style="thin">
        <color indexed="64"/>
      </top>
      <bottom style="thin">
        <color indexed="64"/>
      </bottom>
      <diagonal/>
    </border>
    <border>
      <left style="thin">
        <color rgb="FFFF0000"/>
      </left>
      <right style="thin">
        <color rgb="FFFF0000"/>
      </right>
      <top style="medium">
        <color rgb="FFFF0000"/>
      </top>
      <bottom/>
      <diagonal/>
    </border>
    <border>
      <left style="thin">
        <color rgb="FFFF0000"/>
      </left>
      <right style="thin">
        <color rgb="FFFF0000"/>
      </right>
      <top/>
      <bottom style="thin">
        <color rgb="FFFF0000"/>
      </bottom>
      <diagonal/>
    </border>
    <border>
      <left/>
      <right style="thin">
        <color rgb="FFFF0000"/>
      </right>
      <top style="medium">
        <color rgb="FFFF0000"/>
      </top>
      <bottom/>
      <diagonal/>
    </border>
    <border>
      <left style="thin">
        <color rgb="FFFF0000"/>
      </left>
      <right/>
      <top style="medium">
        <color rgb="FFFF0000"/>
      </top>
      <bottom/>
      <diagonal/>
    </border>
    <border>
      <left/>
      <right/>
      <top style="medium">
        <color rgb="FFFF0000"/>
      </top>
      <bottom style="dotted">
        <color theme="0" tint="-0.24994659260841701"/>
      </bottom>
      <diagonal/>
    </border>
    <border>
      <left/>
      <right/>
      <top style="medium">
        <color rgb="FFFF0000"/>
      </top>
      <bottom style="dotted">
        <color auto="1"/>
      </bottom>
      <diagonal/>
    </border>
    <border>
      <left/>
      <right/>
      <top style="dotted">
        <color auto="1"/>
      </top>
      <bottom style="dotted">
        <color auto="1"/>
      </bottom>
      <diagonal/>
    </border>
    <border>
      <left/>
      <right/>
      <top style="dotted">
        <color auto="1"/>
      </top>
      <bottom style="medium">
        <color rgb="FFFF0000"/>
      </bottom>
      <diagonal/>
    </border>
    <border>
      <left style="thin">
        <color rgb="FFFF0000"/>
      </left>
      <right/>
      <top/>
      <bottom style="medium">
        <color rgb="FFFF0000"/>
      </bottom>
      <diagonal/>
    </border>
    <border>
      <left style="thin">
        <color rgb="FFFF0000"/>
      </left>
      <right/>
      <top/>
      <bottom/>
      <diagonal/>
    </border>
    <border>
      <left style="thin">
        <color rgb="FFFF0000"/>
      </left>
      <right style="thin">
        <color rgb="FFFF0000"/>
      </right>
      <top style="medium">
        <color rgb="FFFF0000"/>
      </top>
      <bottom style="thin">
        <color rgb="FFFF0000"/>
      </bottom>
      <diagonal/>
    </border>
    <border>
      <left/>
      <right style="thin">
        <color rgb="FFFF0000"/>
      </right>
      <top style="medium">
        <color rgb="FFFF0000"/>
      </top>
      <bottom style="thin">
        <color rgb="FFFF0000"/>
      </bottom>
      <diagonal/>
    </border>
    <border>
      <left/>
      <right style="thin">
        <color rgb="FFFF0000"/>
      </right>
      <top/>
      <bottom style="thin">
        <color rgb="FFFF0000"/>
      </bottom>
      <diagonal/>
    </border>
    <border>
      <left style="thin">
        <color rgb="FFFF0000"/>
      </left>
      <right/>
      <top/>
      <bottom style="thin">
        <color rgb="FFFF0000"/>
      </bottom>
      <diagonal/>
    </border>
    <border>
      <left/>
      <right style="thin">
        <color rgb="FFFF0000"/>
      </right>
      <top/>
      <bottom/>
      <diagonal/>
    </border>
    <border>
      <left/>
      <right style="thin">
        <color rgb="FFFF0000"/>
      </right>
      <top style="thin">
        <color rgb="FFFF0000"/>
      </top>
      <bottom/>
      <diagonal/>
    </border>
    <border>
      <left style="thin">
        <color rgb="FFFF0000"/>
      </left>
      <right/>
      <top style="thin">
        <color rgb="FFFF0000"/>
      </top>
      <bottom/>
      <diagonal/>
    </border>
    <border>
      <left style="thin">
        <color rgb="FFFF0000"/>
      </left>
      <right/>
      <top style="medium">
        <color rgb="FFFF0000"/>
      </top>
      <bottom style="thin">
        <color rgb="FFFF0000"/>
      </bottom>
      <diagonal/>
    </border>
    <border>
      <left/>
      <right style="thin">
        <color rgb="FFFF0000"/>
      </right>
      <top/>
      <bottom style="medium">
        <color rgb="FFFF0000"/>
      </bottom>
      <diagonal/>
    </border>
    <border>
      <left style="medium">
        <color rgb="FFFF0000"/>
      </left>
      <right style="medium">
        <color rgb="FFFF0000"/>
      </right>
      <top style="thin">
        <color rgb="FFFF0000"/>
      </top>
      <bottom style="medium">
        <color rgb="FFFF0000"/>
      </bottom>
      <diagonal/>
    </border>
    <border>
      <left/>
      <right style="medium">
        <color rgb="FFFF0000"/>
      </right>
      <top style="thin">
        <color rgb="FFFF0000"/>
      </top>
      <bottom style="medium">
        <color rgb="FFFF0000"/>
      </bottom>
      <diagonal/>
    </border>
    <border>
      <left style="medium">
        <color rgb="FFFF0000"/>
      </left>
      <right/>
      <top style="thin">
        <color rgb="FFFF0000"/>
      </top>
      <bottom style="medium">
        <color rgb="FFFF0000"/>
      </bottom>
      <diagonal/>
    </border>
    <border>
      <left style="medium">
        <color rgb="FFFF0000"/>
      </left>
      <right style="medium">
        <color rgb="FFFF0000"/>
      </right>
      <top style="thin">
        <color rgb="FFFF0000"/>
      </top>
      <bottom style="thin">
        <color rgb="FFFF0000"/>
      </bottom>
      <diagonal/>
    </border>
    <border>
      <left/>
      <right style="medium">
        <color rgb="FFFF0000"/>
      </right>
      <top style="thin">
        <color rgb="FFFF0000"/>
      </top>
      <bottom style="thin">
        <color rgb="FFFF0000"/>
      </bottom>
      <diagonal/>
    </border>
    <border>
      <left style="medium">
        <color rgb="FFFF0000"/>
      </left>
      <right/>
      <top style="thin">
        <color rgb="FFFF0000"/>
      </top>
      <bottom style="thin">
        <color rgb="FFFF0000"/>
      </bottom>
      <diagonal/>
    </border>
    <border>
      <left style="medium">
        <color rgb="FFFF0000"/>
      </left>
      <right style="medium">
        <color rgb="FFFF0000"/>
      </right>
      <top style="medium">
        <color rgb="FFFF0000"/>
      </top>
      <bottom style="thin">
        <color rgb="FFFF0000"/>
      </bottom>
      <diagonal/>
    </border>
    <border>
      <left/>
      <right style="medium">
        <color rgb="FFFF0000"/>
      </right>
      <top style="medium">
        <color rgb="FFFF0000"/>
      </top>
      <bottom style="thin">
        <color rgb="FFFF0000"/>
      </bottom>
      <diagonal/>
    </border>
    <border>
      <left style="medium">
        <color rgb="FFFF0000"/>
      </left>
      <right/>
      <top style="medium">
        <color rgb="FFFF0000"/>
      </top>
      <bottom style="thin">
        <color rgb="FFFF0000"/>
      </bottom>
      <diagonal/>
    </border>
    <border>
      <left style="medium">
        <color rgb="FFFF0000"/>
      </left>
      <right style="medium">
        <color rgb="FFFF0000"/>
      </right>
      <top/>
      <bottom style="medium">
        <color rgb="FFFF0000"/>
      </bottom>
      <diagonal/>
    </border>
    <border>
      <left style="medium">
        <color rgb="FFFF0000"/>
      </left>
      <right/>
      <top/>
      <bottom style="medium">
        <color rgb="FFFF0000"/>
      </bottom>
      <diagonal/>
    </border>
    <border>
      <left/>
      <right style="thin">
        <color indexed="64"/>
      </right>
      <top/>
      <bottom style="thin">
        <color indexed="64"/>
      </bottom>
      <diagonal/>
    </border>
    <border>
      <left style="thin">
        <color rgb="FFFF0000"/>
      </left>
      <right style="medium">
        <color rgb="FFFF0000"/>
      </right>
      <top style="thin">
        <color rgb="FFFF0000"/>
      </top>
      <bottom style="medium">
        <color rgb="FFFF0000"/>
      </bottom>
      <diagonal/>
    </border>
    <border>
      <left style="medium">
        <color rgb="FFFF0000"/>
      </left>
      <right style="medium">
        <color rgb="FFFF0000"/>
      </right>
      <top/>
      <bottom/>
      <diagonal/>
    </border>
    <border>
      <left/>
      <right style="medium">
        <color rgb="FFFF0000"/>
      </right>
      <top style="thin">
        <color rgb="FFFF0000"/>
      </top>
      <bottom/>
      <diagonal/>
    </border>
    <border>
      <left style="medium">
        <color rgb="FFFF0000"/>
      </left>
      <right/>
      <top/>
      <bottom/>
      <diagonal/>
    </border>
    <border>
      <left/>
      <right style="medium">
        <color rgb="FFFF0000"/>
      </right>
      <top/>
      <bottom/>
      <diagonal/>
    </border>
  </borders>
  <cellStyleXfs count="42">
    <xf numFmtId="0" fontId="0" fillId="0" borderId="0"/>
    <xf numFmtId="9" fontId="10" fillId="0" borderId="0" applyFont="0" applyFill="0" applyBorder="0" applyAlignment="0" applyProtection="0"/>
    <xf numFmtId="0" fontId="16" fillId="0" borderId="0" applyNumberFormat="0" applyFill="0" applyBorder="0" applyAlignment="0" applyProtection="0"/>
    <xf numFmtId="9" fontId="15" fillId="0" borderId="0" applyFont="0" applyFill="0" applyBorder="0" applyAlignment="0" applyProtection="0"/>
    <xf numFmtId="0" fontId="37" fillId="0" borderId="0"/>
    <xf numFmtId="0" fontId="41" fillId="0" borderId="0">
      <alignment vertical="center"/>
    </xf>
    <xf numFmtId="3" fontId="41" fillId="7" borderId="8" applyFont="0">
      <alignment horizontal="right" vertical="center"/>
      <protection locked="0"/>
    </xf>
    <xf numFmtId="0" fontId="42" fillId="0" borderId="0"/>
    <xf numFmtId="43" fontId="15" fillId="0" borderId="0" applyFont="0" applyFill="0" applyBorder="0" applyAlignment="0" applyProtection="0"/>
    <xf numFmtId="0" fontId="43" fillId="0" borderId="0"/>
    <xf numFmtId="0" fontId="41" fillId="0" borderId="0">
      <alignment horizontal="left" wrapText="1"/>
    </xf>
    <xf numFmtId="0" fontId="41" fillId="0" borderId="0"/>
    <xf numFmtId="9" fontId="41" fillId="0" borderId="0" applyFont="0" applyFill="0" applyBorder="0" applyAlignment="0" applyProtection="0"/>
    <xf numFmtId="9" fontId="41" fillId="0" borderId="0" applyFont="0" applyFill="0" applyBorder="0" applyAlignment="0" applyProtection="0"/>
    <xf numFmtId="0" fontId="41" fillId="0" borderId="0"/>
    <xf numFmtId="0" fontId="64" fillId="0" borderId="0" applyNumberFormat="0" applyFill="0" applyBorder="0" applyAlignment="0" applyProtection="0"/>
    <xf numFmtId="0" fontId="69" fillId="0" borderId="0"/>
    <xf numFmtId="43" fontId="15" fillId="0" borderId="0" applyFont="0" applyFill="0" applyBorder="0" applyAlignment="0" applyProtection="0"/>
    <xf numFmtId="0" fontId="41" fillId="0" borderId="0"/>
    <xf numFmtId="0" fontId="41" fillId="0" borderId="0">
      <alignment vertical="center"/>
    </xf>
    <xf numFmtId="0" fontId="41" fillId="0" borderId="0"/>
    <xf numFmtId="0" fontId="41" fillId="0" borderId="0"/>
    <xf numFmtId="0" fontId="15" fillId="0" borderId="0"/>
    <xf numFmtId="9" fontId="15" fillId="0" borderId="0" applyFont="0" applyFill="0" applyBorder="0" applyAlignment="0" applyProtection="0"/>
    <xf numFmtId="0" fontId="41" fillId="0" borderId="0"/>
    <xf numFmtId="0" fontId="99" fillId="6" borderId="67" applyFont="0" applyBorder="0">
      <alignment horizontal="center" wrapText="1"/>
    </xf>
    <xf numFmtId="0" fontId="100" fillId="0" borderId="0" applyNumberFormat="0" applyFill="0" applyBorder="0" applyAlignment="0" applyProtection="0"/>
    <xf numFmtId="0" fontId="101" fillId="6" borderId="55" applyNumberFormat="0" applyFill="0" applyBorder="0" applyAlignment="0" applyProtection="0">
      <alignment horizontal="left"/>
    </xf>
    <xf numFmtId="0" fontId="41" fillId="0" borderId="0"/>
    <xf numFmtId="0" fontId="109" fillId="0" borderId="0"/>
    <xf numFmtId="0" fontId="41" fillId="0" borderId="0"/>
    <xf numFmtId="0" fontId="41" fillId="0" borderId="0"/>
    <xf numFmtId="9" fontId="41" fillId="0" borderId="0" applyFont="0" applyFill="0" applyBorder="0" applyAlignment="0" applyProtection="0"/>
    <xf numFmtId="9" fontId="41" fillId="0" borderId="0" applyFont="0" applyFill="0" applyBorder="0" applyAlignment="0" applyProtection="0"/>
    <xf numFmtId="0" fontId="41" fillId="0" borderId="0">
      <alignment vertical="top"/>
    </xf>
    <xf numFmtId="0" fontId="110" fillId="0" borderId="0" applyNumberFormat="0" applyFill="0" applyBorder="0" applyAlignment="0" applyProtection="0">
      <alignment vertical="top"/>
      <protection locked="0"/>
    </xf>
    <xf numFmtId="9" fontId="7" fillId="0" borderId="0" applyFont="0" applyFill="0" applyBorder="0" applyAlignment="0" applyProtection="0"/>
    <xf numFmtId="9" fontId="15" fillId="0" borderId="0" applyFont="0" applyFill="0" applyBorder="0" applyAlignment="0" applyProtection="0"/>
    <xf numFmtId="0" fontId="15" fillId="0" borderId="0"/>
    <xf numFmtId="0" fontId="41" fillId="0" borderId="0"/>
    <xf numFmtId="0" fontId="131" fillId="0" borderId="0" applyNumberFormat="0" applyFill="0" applyBorder="0" applyAlignment="0" applyProtection="0"/>
    <xf numFmtId="9" fontId="3" fillId="0" borderId="0" applyFont="0" applyFill="0" applyBorder="0" applyAlignment="0" applyProtection="0"/>
  </cellStyleXfs>
  <cellXfs count="1757">
    <xf numFmtId="0" fontId="0" fillId="0" borderId="0" xfId="0"/>
    <xf numFmtId="0" fontId="17" fillId="0" borderId="0" xfId="0" applyFont="1"/>
    <xf numFmtId="0" fontId="18" fillId="0" borderId="0" xfId="0" applyFont="1"/>
    <xf numFmtId="0" fontId="18" fillId="0" borderId="0" xfId="0" applyFont="1" applyAlignment="1">
      <alignment horizontal="right"/>
    </xf>
    <xf numFmtId="0" fontId="11" fillId="3" borderId="0" xfId="2" applyFont="1" applyFill="1" applyAlignment="1">
      <alignment horizontal="center" vertical="center"/>
    </xf>
    <xf numFmtId="0" fontId="19" fillId="0" borderId="0" xfId="0" applyFont="1"/>
    <xf numFmtId="0" fontId="20" fillId="0" borderId="0" xfId="0" applyFont="1" applyAlignment="1">
      <alignment vertical="center" wrapText="1"/>
    </xf>
    <xf numFmtId="0" fontId="21" fillId="0" borderId="0" xfId="0" applyFont="1" applyAlignment="1">
      <alignment vertical="center" wrapText="1"/>
    </xf>
    <xf numFmtId="0" fontId="19" fillId="0" borderId="0" xfId="0" applyFont="1" applyAlignment="1">
      <alignment horizontal="right" vertical="center" wrapText="1"/>
    </xf>
    <xf numFmtId="0" fontId="22" fillId="0" borderId="0" xfId="0" applyFont="1" applyAlignment="1">
      <alignment vertical="center" wrapText="1"/>
    </xf>
    <xf numFmtId="17" fontId="23" fillId="0" borderId="0" xfId="0" applyNumberFormat="1" applyFont="1" applyAlignment="1">
      <alignment horizontal="right" vertical="center" wrapText="1"/>
    </xf>
    <xf numFmtId="0" fontId="24" fillId="0" borderId="1" xfId="0" applyFont="1" applyBorder="1" applyAlignment="1">
      <alignment vertical="center" wrapText="1"/>
    </xf>
    <xf numFmtId="0" fontId="25" fillId="0" borderId="0" xfId="0" applyFont="1"/>
    <xf numFmtId="0" fontId="27" fillId="0" borderId="0" xfId="0" applyFont="1" applyAlignment="1">
      <alignment vertical="center" wrapText="1"/>
    </xf>
    <xf numFmtId="3" fontId="26" fillId="0" borderId="0" xfId="0" applyNumberFormat="1" applyFont="1" applyAlignment="1">
      <alignment horizontal="right" vertical="center" wrapText="1"/>
    </xf>
    <xf numFmtId="0" fontId="28" fillId="0" borderId="0" xfId="0" applyFont="1"/>
    <xf numFmtId="0" fontId="26" fillId="0" borderId="0" xfId="0" applyFont="1" applyAlignment="1">
      <alignment vertical="center" wrapText="1"/>
    </xf>
    <xf numFmtId="10" fontId="26" fillId="0" borderId="0" xfId="0" applyNumberFormat="1" applyFont="1" applyAlignment="1">
      <alignment horizontal="right" vertical="center" wrapText="1"/>
    </xf>
    <xf numFmtId="10" fontId="26" fillId="0" borderId="0" xfId="3" applyNumberFormat="1" applyFont="1" applyBorder="1" applyAlignment="1">
      <alignment horizontal="right" vertical="center" wrapText="1"/>
    </xf>
    <xf numFmtId="0" fontId="26" fillId="0" borderId="0" xfId="0" applyFont="1" applyAlignment="1">
      <alignment horizontal="justify" vertical="center" wrapText="1"/>
    </xf>
    <xf numFmtId="0" fontId="26" fillId="0" borderId="0" xfId="0" applyFont="1" applyAlignment="1">
      <alignment horizontal="center" vertical="center" wrapText="1"/>
    </xf>
    <xf numFmtId="0" fontId="29" fillId="0" borderId="0" xfId="0" applyFont="1"/>
    <xf numFmtId="9" fontId="26" fillId="0" borderId="0" xfId="3" applyFont="1" applyBorder="1" applyAlignment="1">
      <alignment horizontal="right" vertical="center" wrapText="1"/>
    </xf>
    <xf numFmtId="9" fontId="26" fillId="0" borderId="0" xfId="0" applyNumberFormat="1" applyFont="1" applyAlignment="1">
      <alignment horizontal="right" vertical="center" wrapText="1"/>
    </xf>
    <xf numFmtId="0" fontId="26" fillId="0" borderId="2" xfId="0" applyFont="1" applyBorder="1" applyAlignment="1">
      <alignment horizontal="center" vertical="center" wrapText="1"/>
    </xf>
    <xf numFmtId="0" fontId="26" fillId="0" borderId="2" xfId="0" applyFont="1" applyBorder="1" applyAlignment="1">
      <alignment horizontal="justify" vertical="center" wrapText="1"/>
    </xf>
    <xf numFmtId="3" fontId="26" fillId="0" borderId="2" xfId="0" applyNumberFormat="1" applyFont="1" applyBorder="1" applyAlignment="1">
      <alignment horizontal="right" vertical="center" wrapText="1"/>
    </xf>
    <xf numFmtId="0" fontId="26" fillId="0" borderId="0" xfId="0" applyFont="1" applyAlignment="1">
      <alignment vertical="center"/>
    </xf>
    <xf numFmtId="0" fontId="26" fillId="0" borderId="3" xfId="0" applyFont="1" applyBorder="1" applyAlignment="1">
      <alignment horizontal="center" vertical="center" wrapText="1"/>
    </xf>
    <xf numFmtId="0" fontId="26" fillId="0" borderId="3" xfId="0" applyFont="1" applyBorder="1" applyAlignment="1">
      <alignment horizontal="justify" vertical="center" wrapText="1"/>
    </xf>
    <xf numFmtId="9" fontId="26" fillId="0" borderId="3" xfId="0" applyNumberFormat="1" applyFont="1" applyBorder="1" applyAlignment="1">
      <alignment horizontal="right" vertical="center" wrapText="1"/>
    </xf>
    <xf numFmtId="0" fontId="30" fillId="0" borderId="0" xfId="0" applyFont="1"/>
    <xf numFmtId="0" fontId="31" fillId="2" borderId="0" xfId="0" applyFont="1" applyFill="1" applyAlignment="1">
      <alignment horizontal="left" vertical="center"/>
    </xf>
    <xf numFmtId="0" fontId="32" fillId="2" borderId="0" xfId="0" applyFont="1" applyFill="1" applyAlignment="1">
      <alignment horizontal="left" vertical="center"/>
    </xf>
    <xf numFmtId="0" fontId="33" fillId="0" borderId="0" xfId="0" applyFont="1" applyAlignment="1">
      <alignment horizontal="center"/>
    </xf>
    <xf numFmtId="0" fontId="12" fillId="0" borderId="0" xfId="0" applyFont="1"/>
    <xf numFmtId="0" fontId="34" fillId="0" borderId="0" xfId="0" applyFont="1"/>
    <xf numFmtId="0" fontId="35" fillId="3" borderId="0" xfId="0" applyFont="1" applyFill="1" applyAlignment="1">
      <alignment horizontal="center" vertical="center"/>
    </xf>
    <xf numFmtId="0" fontId="35" fillId="3" borderId="0" xfId="0" applyFont="1" applyFill="1" applyAlignment="1">
      <alignment vertical="center"/>
    </xf>
    <xf numFmtId="0" fontId="23" fillId="0" borderId="0" xfId="0" applyFont="1" applyAlignment="1">
      <alignment vertical="center"/>
    </xf>
    <xf numFmtId="0" fontId="39" fillId="0" borderId="0" xfId="0" applyFont="1" applyAlignment="1">
      <alignment horizontal="center" vertical="center"/>
    </xf>
    <xf numFmtId="0" fontId="40" fillId="0" borderId="0" xfId="0" applyFont="1" applyAlignment="1">
      <alignment horizontal="justify" vertical="center"/>
    </xf>
    <xf numFmtId="10" fontId="40" fillId="0" borderId="0" xfId="0" applyNumberFormat="1" applyFont="1" applyAlignment="1">
      <alignment horizontal="center" vertical="center"/>
    </xf>
    <xf numFmtId="9" fontId="40" fillId="0" borderId="0" xfId="0" applyNumberFormat="1" applyFont="1" applyAlignment="1">
      <alignment horizontal="center" vertical="center"/>
    </xf>
    <xf numFmtId="0" fontId="40" fillId="0" borderId="4" xfId="0" applyFont="1" applyBorder="1" applyAlignment="1">
      <alignment horizontal="justify" vertical="center"/>
    </xf>
    <xf numFmtId="10" fontId="40" fillId="0" borderId="4" xfId="0" applyNumberFormat="1" applyFont="1" applyBorder="1" applyAlignment="1">
      <alignment horizontal="center" vertical="center"/>
    </xf>
    <xf numFmtId="0" fontId="38" fillId="0" borderId="0" xfId="0" applyFont="1"/>
    <xf numFmtId="0" fontId="23" fillId="0" borderId="0" xfId="0" applyFont="1" applyAlignment="1">
      <alignment horizontal="center" vertical="center"/>
    </xf>
    <xf numFmtId="0" fontId="40" fillId="0" borderId="4" xfId="0" applyFont="1" applyBorder="1" applyAlignment="1">
      <alignment horizontal="center" vertical="center"/>
    </xf>
    <xf numFmtId="3" fontId="45" fillId="0" borderId="6" xfId="6" applyFont="1" applyFill="1" applyBorder="1" applyAlignment="1">
      <alignment horizontal="right" vertical="center" wrapText="1"/>
      <protection locked="0"/>
    </xf>
    <xf numFmtId="3" fontId="45" fillId="0" borderId="10" xfId="6" applyFont="1" applyFill="1" applyBorder="1" applyAlignment="1">
      <alignment horizontal="right" vertical="center" wrapText="1"/>
      <protection locked="0"/>
    </xf>
    <xf numFmtId="0" fontId="18" fillId="0" borderId="0" xfId="0" applyFont="1" applyAlignment="1">
      <alignment vertical="center"/>
    </xf>
    <xf numFmtId="0" fontId="25" fillId="5" borderId="0" xfId="0" applyFont="1" applyFill="1" applyAlignment="1">
      <alignment horizontal="center" vertical="center" wrapText="1"/>
    </xf>
    <xf numFmtId="0" fontId="25" fillId="0" borderId="0" xfId="0" applyFont="1" applyAlignment="1">
      <alignment vertical="center"/>
    </xf>
    <xf numFmtId="0" fontId="17" fillId="0" borderId="0" xfId="0" applyFont="1" applyAlignment="1">
      <alignment vertical="center"/>
    </xf>
    <xf numFmtId="0" fontId="23" fillId="2" borderId="13" xfId="0" applyFont="1" applyFill="1" applyBorder="1" applyAlignment="1">
      <alignment horizontal="left" vertical="center"/>
    </xf>
    <xf numFmtId="0" fontId="38" fillId="2" borderId="13" xfId="0" applyFont="1" applyFill="1" applyBorder="1" applyAlignment="1">
      <alignment vertical="center" wrapText="1"/>
    </xf>
    <xf numFmtId="0" fontId="38" fillId="6" borderId="4" xfId="5" applyFont="1" applyFill="1" applyBorder="1" applyAlignment="1">
      <alignment horizontal="left" vertical="center" wrapText="1"/>
    </xf>
    <xf numFmtId="3" fontId="38" fillId="2" borderId="4" xfId="0" applyNumberFormat="1" applyFont="1" applyFill="1" applyBorder="1" applyAlignment="1">
      <alignment vertical="center"/>
    </xf>
    <xf numFmtId="3" fontId="38" fillId="0" borderId="4" xfId="6" applyFont="1" applyFill="1" applyBorder="1" applyAlignment="1">
      <alignment horizontal="right" vertical="center" wrapText="1"/>
      <protection locked="0"/>
    </xf>
    <xf numFmtId="3" fontId="38" fillId="0" borderId="4" xfId="6" quotePrefix="1" applyFont="1" applyFill="1" applyBorder="1" applyAlignment="1">
      <alignment horizontal="right" vertical="center" wrapText="1"/>
      <protection locked="0"/>
    </xf>
    <xf numFmtId="3" fontId="38" fillId="0" borderId="4" xfId="0" applyNumberFormat="1" applyFont="1" applyBorder="1" applyAlignment="1">
      <alignment vertical="center"/>
    </xf>
    <xf numFmtId="0" fontId="38" fillId="6" borderId="14" xfId="5" applyFont="1" applyFill="1" applyBorder="1" applyAlignment="1">
      <alignment horizontal="left" vertical="center" wrapText="1"/>
    </xf>
    <xf numFmtId="3" fontId="38" fillId="2" borderId="14" xfId="0" applyNumberFormat="1" applyFont="1" applyFill="1" applyBorder="1" applyAlignment="1">
      <alignment vertical="center"/>
    </xf>
    <xf numFmtId="3" fontId="38" fillId="0" borderId="14" xfId="6" applyFont="1" applyFill="1" applyBorder="1" applyAlignment="1">
      <alignment horizontal="right" vertical="center" wrapText="1"/>
      <protection locked="0"/>
    </xf>
    <xf numFmtId="3" fontId="38" fillId="0" borderId="14" xfId="6" quotePrefix="1" applyFont="1" applyFill="1" applyBorder="1" applyAlignment="1">
      <alignment horizontal="right" vertical="center" wrapText="1"/>
      <protection locked="0"/>
    </xf>
    <xf numFmtId="0" fontId="23" fillId="5" borderId="0" xfId="0" applyFont="1" applyFill="1" applyAlignment="1">
      <alignment vertical="center" wrapText="1"/>
    </xf>
    <xf numFmtId="3" fontId="23" fillId="2" borderId="0" xfId="0" applyNumberFormat="1" applyFont="1" applyFill="1" applyAlignment="1">
      <alignment vertical="center"/>
    </xf>
    <xf numFmtId="0" fontId="23" fillId="2" borderId="15" xfId="0" applyFont="1" applyFill="1" applyBorder="1" applyAlignment="1">
      <alignment horizontal="left" vertical="center"/>
    </xf>
    <xf numFmtId="0" fontId="38" fillId="0" borderId="15" xfId="0" applyFont="1" applyBorder="1" applyAlignment="1">
      <alignment vertical="center" wrapText="1"/>
    </xf>
    <xf numFmtId="0" fontId="38" fillId="5" borderId="15" xfId="0" applyFont="1" applyFill="1" applyBorder="1" applyAlignment="1">
      <alignment vertical="center" wrapText="1"/>
    </xf>
    <xf numFmtId="0" fontId="23" fillId="5" borderId="16" xfId="0" applyFont="1" applyFill="1" applyBorder="1" applyAlignment="1">
      <alignment vertical="center" wrapText="1"/>
    </xf>
    <xf numFmtId="3" fontId="23" fillId="2" borderId="16" xfId="0" applyNumberFormat="1" applyFont="1" applyFill="1" applyBorder="1" applyAlignment="1">
      <alignment vertical="center"/>
    </xf>
    <xf numFmtId="0" fontId="25" fillId="5" borderId="13" xfId="0" applyFont="1" applyFill="1" applyBorder="1" applyAlignment="1">
      <alignment horizontal="center" vertical="center" wrapText="1"/>
    </xf>
    <xf numFmtId="0" fontId="25" fillId="0" borderId="13" xfId="0" applyFont="1" applyBorder="1" applyAlignment="1">
      <alignment vertical="center" wrapText="1"/>
    </xf>
    <xf numFmtId="3" fontId="24" fillId="0" borderId="13" xfId="7" applyNumberFormat="1" applyFont="1" applyBorder="1" applyAlignment="1">
      <alignment horizontal="right" vertical="center"/>
    </xf>
    <xf numFmtId="0" fontId="25" fillId="5" borderId="4" xfId="0" applyFont="1" applyFill="1" applyBorder="1" applyAlignment="1">
      <alignment horizontal="center" vertical="center" wrapText="1"/>
    </xf>
    <xf numFmtId="0" fontId="25" fillId="0" borderId="4" xfId="0" applyFont="1" applyBorder="1" applyAlignment="1">
      <alignment vertical="center" wrapText="1"/>
    </xf>
    <xf numFmtId="3" fontId="25" fillId="0" borderId="4" xfId="8" applyNumberFormat="1" applyFont="1" applyBorder="1" applyAlignment="1">
      <alignment horizontal="right" vertical="center"/>
    </xf>
    <xf numFmtId="3" fontId="25" fillId="0" borderId="4" xfId="8" applyNumberFormat="1" applyFont="1" applyFill="1" applyBorder="1" applyAlignment="1">
      <alignment horizontal="right" vertical="center"/>
    </xf>
    <xf numFmtId="0" fontId="25" fillId="5" borderId="4" xfId="0" applyFont="1" applyFill="1" applyBorder="1" applyAlignment="1">
      <alignment vertical="center" wrapText="1"/>
    </xf>
    <xf numFmtId="3" fontId="25" fillId="0" borderId="4" xfId="9" applyNumberFormat="1" applyFont="1" applyBorder="1" applyAlignment="1">
      <alignment horizontal="right" vertical="center"/>
    </xf>
    <xf numFmtId="3" fontId="13" fillId="0" borderId="17" xfId="0" applyNumberFormat="1" applyFont="1" applyBorder="1" applyAlignment="1">
      <alignment vertical="center" wrapText="1"/>
    </xf>
    <xf numFmtId="3" fontId="25" fillId="8" borderId="18" xfId="8" applyNumberFormat="1" applyFont="1" applyFill="1" applyBorder="1" applyAlignment="1">
      <alignment horizontal="right" vertical="center"/>
    </xf>
    <xf numFmtId="3" fontId="25" fillId="8" borderId="0" xfId="8" applyNumberFormat="1" applyFont="1" applyFill="1" applyBorder="1" applyAlignment="1">
      <alignment horizontal="right" vertical="center"/>
    </xf>
    <xf numFmtId="3" fontId="25" fillId="8" borderId="19" xfId="8" applyNumberFormat="1" applyFont="1" applyFill="1" applyBorder="1" applyAlignment="1">
      <alignment horizontal="right" vertical="center"/>
    </xf>
    <xf numFmtId="0" fontId="25" fillId="0" borderId="4" xfId="0" applyFont="1" applyBorder="1" applyAlignment="1">
      <alignment horizontal="left" vertical="center" wrapText="1"/>
    </xf>
    <xf numFmtId="0" fontId="14" fillId="0" borderId="0" xfId="10" applyFont="1">
      <alignment horizontal="left" wrapText="1"/>
    </xf>
    <xf numFmtId="0" fontId="23" fillId="0" borderId="1" xfId="0" applyFont="1" applyBorder="1" applyAlignment="1">
      <alignment horizontal="justify" vertical="center"/>
    </xf>
    <xf numFmtId="0" fontId="13" fillId="0" borderId="13" xfId="0" applyFont="1" applyBorder="1" applyAlignment="1">
      <alignment vertical="center"/>
    </xf>
    <xf numFmtId="0" fontId="23" fillId="0" borderId="1" xfId="0" applyFont="1" applyBorder="1" applyAlignment="1">
      <alignment horizontal="center" vertical="center" wrapText="1"/>
    </xf>
    <xf numFmtId="0" fontId="38" fillId="0" borderId="0" xfId="11" applyFont="1" applyAlignment="1">
      <alignment vertical="center"/>
    </xf>
    <xf numFmtId="3" fontId="38" fillId="0" borderId="0" xfId="11" applyNumberFormat="1" applyFont="1" applyAlignment="1">
      <alignment vertical="center"/>
    </xf>
    <xf numFmtId="165" fontId="23" fillId="0" borderId="0" xfId="11" applyNumberFormat="1" applyFont="1" applyAlignment="1">
      <alignment vertical="center"/>
    </xf>
    <xf numFmtId="10" fontId="50" fillId="2" borderId="21" xfId="12" applyNumberFormat="1" applyFont="1" applyFill="1" applyBorder="1" applyAlignment="1">
      <alignment horizontal="right" vertical="center"/>
    </xf>
    <xf numFmtId="0" fontId="27" fillId="2" borderId="21" xfId="11" applyFont="1" applyFill="1" applyBorder="1" applyAlignment="1">
      <alignment vertical="center"/>
    </xf>
    <xf numFmtId="10" fontId="50" fillId="2" borderId="22" xfId="13" applyNumberFormat="1" applyFont="1" applyFill="1" applyBorder="1" applyAlignment="1">
      <alignment horizontal="right" vertical="center" wrapText="1"/>
    </xf>
    <xf numFmtId="10" fontId="50" fillId="2" borderId="22" xfId="13" applyNumberFormat="1" applyFont="1" applyFill="1" applyBorder="1" applyAlignment="1">
      <alignment horizontal="right" vertical="center"/>
    </xf>
    <xf numFmtId="0" fontId="27" fillId="2" borderId="22" xfId="11" applyFont="1" applyFill="1" applyBorder="1" applyAlignment="1">
      <alignment vertical="center"/>
    </xf>
    <xf numFmtId="10" fontId="50" fillId="2" borderId="23" xfId="13" applyNumberFormat="1" applyFont="1" applyFill="1" applyBorder="1" applyAlignment="1">
      <alignment horizontal="right" vertical="center"/>
    </xf>
    <xf numFmtId="0" fontId="27" fillId="2" borderId="23" xfId="11" applyFont="1" applyFill="1" applyBorder="1" applyAlignment="1">
      <alignment vertical="center"/>
    </xf>
    <xf numFmtId="0" fontId="38" fillId="2" borderId="0" xfId="11" applyFont="1" applyFill="1" applyAlignment="1">
      <alignment vertical="center"/>
    </xf>
    <xf numFmtId="14" fontId="23" fillId="2" borderId="0" xfId="11" quotePrefix="1" applyNumberFormat="1" applyFont="1" applyFill="1" applyAlignment="1">
      <alignment horizontal="right" vertical="center"/>
    </xf>
    <xf numFmtId="0" fontId="23" fillId="2" borderId="16" xfId="0" applyFont="1" applyFill="1" applyBorder="1" applyAlignment="1">
      <alignment vertical="center"/>
    </xf>
    <xf numFmtId="3" fontId="23" fillId="2" borderId="0" xfId="11" applyNumberFormat="1" applyFont="1" applyFill="1" applyAlignment="1">
      <alignment horizontal="right" vertical="center"/>
    </xf>
    <xf numFmtId="3" fontId="50" fillId="2" borderId="24" xfId="11" applyNumberFormat="1" applyFont="1" applyFill="1" applyBorder="1" applyAlignment="1">
      <alignment horizontal="right" vertical="center"/>
    </xf>
    <xf numFmtId="0" fontId="50" fillId="2" borderId="24" xfId="11" applyFont="1" applyFill="1" applyBorder="1" applyAlignment="1">
      <alignment vertical="center"/>
    </xf>
    <xf numFmtId="3" fontId="38" fillId="2" borderId="0" xfId="11" applyNumberFormat="1" applyFont="1" applyFill="1" applyAlignment="1">
      <alignment horizontal="right" vertical="center"/>
    </xf>
    <xf numFmtId="3" fontId="27" fillId="2" borderId="22" xfId="11" applyNumberFormat="1" applyFont="1" applyFill="1" applyBorder="1" applyAlignment="1">
      <alignment horizontal="right" vertical="center"/>
    </xf>
    <xf numFmtId="165" fontId="38" fillId="0" borderId="0" xfId="11" applyNumberFormat="1" applyFont="1" applyAlignment="1">
      <alignment vertical="center"/>
    </xf>
    <xf numFmtId="3" fontId="27" fillId="2" borderId="23" xfId="11" applyNumberFormat="1" applyFont="1" applyFill="1" applyBorder="1" applyAlignment="1">
      <alignment horizontal="right" vertical="center"/>
    </xf>
    <xf numFmtId="0" fontId="27" fillId="2" borderId="24" xfId="11" applyFont="1" applyFill="1" applyBorder="1" applyAlignment="1">
      <alignment vertical="center"/>
    </xf>
    <xf numFmtId="14" fontId="23" fillId="2" borderId="11" xfId="11" quotePrefix="1" applyNumberFormat="1" applyFont="1" applyFill="1" applyBorder="1" applyAlignment="1">
      <alignment horizontal="right" vertical="center"/>
    </xf>
    <xf numFmtId="14" fontId="51" fillId="2" borderId="0" xfId="11" applyNumberFormat="1" applyFont="1" applyFill="1" applyAlignment="1">
      <alignment horizontal="center" vertical="center"/>
    </xf>
    <xf numFmtId="0" fontId="26" fillId="2" borderId="0" xfId="11" applyFont="1" applyFill="1"/>
    <xf numFmtId="0" fontId="52" fillId="0" borderId="0" xfId="11" applyFont="1" applyAlignment="1">
      <alignment horizontal="left" vertical="center"/>
    </xf>
    <xf numFmtId="0" fontId="52" fillId="0" borderId="0" xfId="11" applyFont="1" applyAlignment="1">
      <alignment vertical="center"/>
    </xf>
    <xf numFmtId="167" fontId="53" fillId="0" borderId="0" xfId="11" applyNumberFormat="1" applyFont="1" applyAlignment="1">
      <alignment horizontal="right" vertical="center"/>
    </xf>
    <xf numFmtId="0" fontId="54" fillId="0" borderId="0" xfId="11" applyFont="1" applyAlignment="1">
      <alignment horizontal="left" vertical="center"/>
    </xf>
    <xf numFmtId="3" fontId="23" fillId="0" borderId="21" xfId="0" applyNumberFormat="1" applyFont="1" applyBorder="1" applyAlignment="1">
      <alignment horizontal="right" vertical="center" wrapText="1"/>
    </xf>
    <xf numFmtId="0" fontId="23" fillId="0" borderId="21" xfId="0" applyFont="1" applyBorder="1" applyAlignment="1">
      <alignment vertical="center" wrapText="1"/>
    </xf>
    <xf numFmtId="0" fontId="23" fillId="0" borderId="21" xfId="0" applyFont="1" applyBorder="1" applyAlignment="1">
      <alignment horizontal="center" vertical="center" wrapText="1"/>
    </xf>
    <xf numFmtId="0" fontId="55" fillId="4" borderId="25" xfId="0" applyFont="1" applyFill="1" applyBorder="1" applyAlignment="1">
      <alignment horizontal="right" vertical="center" wrapText="1"/>
    </xf>
    <xf numFmtId="0" fontId="27" fillId="4" borderId="25" xfId="0" applyFont="1" applyFill="1" applyBorder="1" applyAlignment="1">
      <alignment horizontal="right" vertical="center" wrapText="1"/>
    </xf>
    <xf numFmtId="0" fontId="27" fillId="0" borderId="22" xfId="0" applyFont="1" applyBorder="1" applyAlignment="1">
      <alignment vertical="center" wrapText="1"/>
    </xf>
    <xf numFmtId="0" fontId="55" fillId="4" borderId="0" xfId="0" applyFont="1" applyFill="1" applyAlignment="1">
      <alignment horizontal="right" vertical="center" wrapText="1"/>
    </xf>
    <xf numFmtId="0" fontId="27" fillId="4" borderId="0" xfId="0" applyFont="1" applyFill="1" applyAlignment="1">
      <alignment horizontal="right" vertical="center" wrapText="1"/>
    </xf>
    <xf numFmtId="0" fontId="55" fillId="4" borderId="26" xfId="0" applyFont="1" applyFill="1" applyBorder="1" applyAlignment="1">
      <alignment horizontal="right" vertical="center" wrapText="1"/>
    </xf>
    <xf numFmtId="0" fontId="27" fillId="4" borderId="26" xfId="0" applyFont="1" applyFill="1" applyBorder="1" applyAlignment="1">
      <alignment horizontal="right" vertical="center" wrapText="1"/>
    </xf>
    <xf numFmtId="3" fontId="55" fillId="0" borderId="22" xfId="0" quotePrefix="1" applyNumberFormat="1" applyFont="1" applyBorder="1" applyAlignment="1">
      <alignment horizontal="right" vertical="center" wrapText="1"/>
    </xf>
    <xf numFmtId="0" fontId="27" fillId="0" borderId="22" xfId="0" applyFont="1" applyBorder="1" applyAlignment="1">
      <alignment horizontal="left" vertical="center" wrapText="1" indent="2"/>
    </xf>
    <xf numFmtId="3" fontId="56" fillId="0" borderId="22" xfId="0" quotePrefix="1" applyNumberFormat="1" applyFont="1" applyBorder="1" applyAlignment="1">
      <alignment horizontal="right" vertical="center" wrapText="1"/>
    </xf>
    <xf numFmtId="0" fontId="23" fillId="0" borderId="22" xfId="0" applyFont="1" applyBorder="1" applyAlignment="1">
      <alignment vertical="center" wrapText="1"/>
    </xf>
    <xf numFmtId="0" fontId="55" fillId="0" borderId="22" xfId="0" applyFont="1" applyBorder="1" applyAlignment="1">
      <alignment horizontal="right" vertical="center" wrapText="1"/>
    </xf>
    <xf numFmtId="3" fontId="56" fillId="0" borderId="23" xfId="0" quotePrefix="1" applyNumberFormat="1" applyFont="1" applyBorder="1" applyAlignment="1">
      <alignment horizontal="right" vertical="center" wrapText="1"/>
    </xf>
    <xf numFmtId="0" fontId="23" fillId="0" borderId="23" xfId="0" applyFont="1" applyBorder="1" applyAlignment="1">
      <alignment vertical="center" wrapText="1"/>
    </xf>
    <xf numFmtId="15" fontId="23" fillId="0" borderId="27" xfId="0" applyNumberFormat="1" applyFont="1" applyBorder="1" applyAlignment="1">
      <alignment horizontal="right" vertical="center" wrapText="1"/>
    </xf>
    <xf numFmtId="0" fontId="23" fillId="0" borderId="2" xfId="0" applyFont="1" applyBorder="1" applyAlignment="1">
      <alignment horizontal="right" vertical="center" wrapText="1"/>
    </xf>
    <xf numFmtId="0" fontId="26" fillId="0" borderId="0" xfId="0" applyFont="1"/>
    <xf numFmtId="0" fontId="38" fillId="2" borderId="0" xfId="0" applyFont="1" applyFill="1"/>
    <xf numFmtId="0" fontId="27" fillId="0" borderId="0" xfId="0" applyFont="1"/>
    <xf numFmtId="3" fontId="18" fillId="0" borderId="0" xfId="0" applyNumberFormat="1" applyFont="1"/>
    <xf numFmtId="3" fontId="26" fillId="0" borderId="22" xfId="0" applyNumberFormat="1" applyFont="1" applyBorder="1" applyAlignment="1">
      <alignment horizontal="right" vertical="center" wrapText="1"/>
    </xf>
    <xf numFmtId="0" fontId="26" fillId="0" borderId="22" xfId="0" applyFont="1" applyBorder="1" applyAlignment="1">
      <alignment horizontal="center" vertical="center"/>
    </xf>
    <xf numFmtId="3" fontId="26" fillId="0" borderId="30" xfId="0" applyNumberFormat="1" applyFont="1" applyBorder="1" applyAlignment="1">
      <alignment horizontal="right" vertical="center" wrapText="1"/>
    </xf>
    <xf numFmtId="0" fontId="26" fillId="0" borderId="30" xfId="0" applyFont="1" applyBorder="1" applyAlignment="1">
      <alignment horizontal="center" vertical="center"/>
    </xf>
    <xf numFmtId="3" fontId="26" fillId="0" borderId="21" xfId="0" applyNumberFormat="1" applyFont="1" applyBorder="1" applyAlignment="1">
      <alignment horizontal="right" vertical="center" wrapText="1"/>
    </xf>
    <xf numFmtId="0" fontId="26" fillId="0" borderId="21" xfId="0" applyFont="1" applyBorder="1" applyAlignment="1">
      <alignment horizontal="center" vertical="center"/>
    </xf>
    <xf numFmtId="4" fontId="26" fillId="0" borderId="30" xfId="0" applyNumberFormat="1" applyFont="1" applyBorder="1" applyAlignment="1">
      <alignment horizontal="right" vertical="center" wrapText="1"/>
    </xf>
    <xf numFmtId="10" fontId="26" fillId="0" borderId="10" xfId="3" applyNumberFormat="1" applyFont="1" applyBorder="1" applyAlignment="1">
      <alignment horizontal="right" vertical="center" wrapText="1"/>
    </xf>
    <xf numFmtId="0" fontId="26" fillId="0" borderId="10" xfId="0" applyFont="1" applyBorder="1" applyAlignment="1">
      <alignment horizontal="center" vertical="center"/>
    </xf>
    <xf numFmtId="10" fontId="26" fillId="0" borderId="6" xfId="3" applyNumberFormat="1" applyFont="1" applyBorder="1" applyAlignment="1">
      <alignment horizontal="right" vertical="center" wrapText="1"/>
    </xf>
    <xf numFmtId="0" fontId="26" fillId="0" borderId="6" xfId="0" applyFont="1" applyBorder="1" applyAlignment="1">
      <alignment horizontal="center" vertical="center"/>
    </xf>
    <xf numFmtId="10" fontId="26" fillId="0" borderId="9" xfId="3" applyNumberFormat="1" applyFont="1" applyBorder="1" applyAlignment="1">
      <alignment horizontal="right" vertical="center" wrapText="1"/>
    </xf>
    <xf numFmtId="0" fontId="26" fillId="0" borderId="9" xfId="0" applyFont="1" applyBorder="1" applyAlignment="1">
      <alignment horizontal="center" vertical="center"/>
    </xf>
    <xf numFmtId="3" fontId="26" fillId="0" borderId="24" xfId="0" applyNumberFormat="1" applyFont="1" applyBorder="1" applyAlignment="1">
      <alignment horizontal="right" vertical="center" wrapText="1"/>
    </xf>
    <xf numFmtId="0" fontId="26" fillId="0" borderId="24" xfId="0" applyFont="1" applyBorder="1" applyAlignment="1">
      <alignment horizontal="center" vertical="center"/>
    </xf>
    <xf numFmtId="17" fontId="21" fillId="0" borderId="0" xfId="0" quotePrefix="1" applyNumberFormat="1" applyFont="1" applyAlignment="1">
      <alignment horizontal="center" vertical="center"/>
    </xf>
    <xf numFmtId="0" fontId="24" fillId="0" borderId="0" xfId="0" applyFont="1"/>
    <xf numFmtId="0" fontId="58" fillId="0" borderId="0" xfId="0" applyFont="1"/>
    <xf numFmtId="0" fontId="36" fillId="0" borderId="4" xfId="2" applyFont="1" applyFill="1" applyBorder="1" applyAlignment="1">
      <alignment horizontal="center" vertical="center"/>
    </xf>
    <xf numFmtId="0" fontId="23" fillId="0" borderId="0" xfId="0" applyFont="1"/>
    <xf numFmtId="0" fontId="13" fillId="0" borderId="0" xfId="0" applyFont="1" applyAlignment="1">
      <alignment vertical="center"/>
    </xf>
    <xf numFmtId="0" fontId="38" fillId="0" borderId="13" xfId="0" applyFont="1" applyBorder="1" applyAlignment="1">
      <alignment horizontal="justify" vertical="center"/>
    </xf>
    <xf numFmtId="0" fontId="38" fillId="0" borderId="13" xfId="0" applyFont="1" applyBorder="1" applyAlignment="1">
      <alignment horizontal="left" vertical="center" wrapText="1"/>
    </xf>
    <xf numFmtId="0" fontId="38" fillId="0" borderId="13" xfId="0" applyFont="1" applyBorder="1" applyAlignment="1">
      <alignment horizontal="center" vertical="center"/>
    </xf>
    <xf numFmtId="0" fontId="38" fillId="0" borderId="4" xfId="0" applyFont="1" applyBorder="1" applyAlignment="1">
      <alignment horizontal="justify" vertical="center"/>
    </xf>
    <xf numFmtId="0" fontId="38" fillId="0" borderId="4" xfId="0" applyFont="1" applyBorder="1" applyAlignment="1">
      <alignment horizontal="center" vertical="center"/>
    </xf>
    <xf numFmtId="0" fontId="38" fillId="0" borderId="4" xfId="0" applyFont="1" applyBorder="1" applyAlignment="1">
      <alignment horizontal="left" vertical="center" wrapText="1"/>
    </xf>
    <xf numFmtId="0" fontId="38" fillId="0" borderId="4" xfId="0" applyFont="1" applyBorder="1" applyAlignment="1">
      <alignment horizontal="center" vertical="center" wrapText="1"/>
    </xf>
    <xf numFmtId="0" fontId="38" fillId="0" borderId="4" xfId="0" applyFont="1" applyBorder="1" applyAlignment="1">
      <alignment horizontal="left" vertical="center" wrapText="1" indent="1"/>
    </xf>
    <xf numFmtId="166" fontId="38" fillId="0" borderId="4" xfId="3" applyNumberFormat="1" applyFont="1" applyFill="1" applyBorder="1" applyAlignment="1">
      <alignment horizontal="center" vertical="center" wrapText="1"/>
    </xf>
    <xf numFmtId="0" fontId="38" fillId="0" borderId="4" xfId="0" applyFont="1" applyBorder="1" applyAlignment="1">
      <alignment horizontal="left" vertical="center" wrapText="1" indent="2"/>
    </xf>
    <xf numFmtId="3" fontId="38" fillId="0" borderId="4" xfId="0" applyNumberFormat="1" applyFont="1" applyBorder="1" applyAlignment="1">
      <alignment horizontal="center" vertical="center" wrapText="1"/>
    </xf>
    <xf numFmtId="9" fontId="38" fillId="0" borderId="4" xfId="1" applyFont="1" applyFill="1" applyBorder="1" applyAlignment="1">
      <alignment horizontal="center" vertical="center" wrapText="1"/>
    </xf>
    <xf numFmtId="14" fontId="38" fillId="0" borderId="4" xfId="0" applyNumberFormat="1" applyFont="1" applyBorder="1" applyAlignment="1">
      <alignment horizontal="center" vertical="center" wrapText="1"/>
    </xf>
    <xf numFmtId="0" fontId="44" fillId="0" borderId="0" xfId="0" applyFont="1"/>
    <xf numFmtId="0" fontId="62" fillId="0" borderId="0" xfId="0" applyFont="1" applyAlignment="1">
      <alignment horizontal="center" vertical="center" wrapText="1"/>
    </xf>
    <xf numFmtId="0" fontId="46" fillId="0" borderId="0" xfId="0" applyFont="1" applyAlignment="1">
      <alignment horizontal="justify" vertical="center" wrapText="1"/>
    </xf>
    <xf numFmtId="0" fontId="46" fillId="0" borderId="0" xfId="0" applyFont="1" applyAlignment="1">
      <alignment horizontal="center" vertical="center" wrapText="1"/>
    </xf>
    <xf numFmtId="0" fontId="48" fillId="0" borderId="0" xfId="0" applyFont="1"/>
    <xf numFmtId="0" fontId="48" fillId="0" borderId="0" xfId="0" applyFont="1" applyAlignment="1">
      <alignment horizontal="justify" vertical="center" wrapText="1"/>
    </xf>
    <xf numFmtId="0" fontId="48" fillId="0" borderId="0" xfId="0" applyFont="1" applyAlignment="1">
      <alignment horizontal="left" vertical="center" wrapText="1"/>
    </xf>
    <xf numFmtId="0" fontId="48" fillId="0" borderId="13" xfId="0" applyFont="1" applyBorder="1" applyAlignment="1">
      <alignment horizontal="center" vertical="center" wrapText="1"/>
    </xf>
    <xf numFmtId="0" fontId="48" fillId="0" borderId="13" xfId="0" applyFont="1" applyBorder="1" applyAlignment="1">
      <alignment horizontal="left" vertical="center" wrapText="1"/>
    </xf>
    <xf numFmtId="0" fontId="48" fillId="10" borderId="4" xfId="0" applyFont="1" applyFill="1" applyBorder="1" applyAlignment="1">
      <alignment horizontal="center" vertical="center" wrapText="1"/>
    </xf>
    <xf numFmtId="0" fontId="55" fillId="10" borderId="4" xfId="0" applyFont="1" applyFill="1" applyBorder="1" applyAlignment="1">
      <alignment horizontal="left" vertical="center" wrapText="1"/>
    </xf>
    <xf numFmtId="0" fontId="48" fillId="0" borderId="4" xfId="0" applyFont="1" applyBorder="1" applyAlignment="1">
      <alignment horizontal="center" vertical="center" wrapText="1"/>
    </xf>
    <xf numFmtId="0" fontId="55" fillId="0" borderId="4" xfId="0" applyFont="1" applyBorder="1" applyAlignment="1">
      <alignment horizontal="left" vertical="center" wrapText="1"/>
    </xf>
    <xf numFmtId="0" fontId="48" fillId="11" borderId="4" xfId="0" applyFont="1" applyFill="1" applyBorder="1" applyAlignment="1">
      <alignment horizontal="center" vertical="center" wrapText="1"/>
    </xf>
    <xf numFmtId="0" fontId="48" fillId="11" borderId="14" xfId="0" applyFont="1" applyFill="1" applyBorder="1" applyAlignment="1">
      <alignment horizontal="center" vertical="center" wrapText="1"/>
    </xf>
    <xf numFmtId="0" fontId="55" fillId="10" borderId="14" xfId="0" applyFont="1" applyFill="1" applyBorder="1" applyAlignment="1">
      <alignment horizontal="left" vertical="center" wrapText="1"/>
    </xf>
    <xf numFmtId="0" fontId="48" fillId="0" borderId="16" xfId="0" applyFont="1" applyBorder="1" applyAlignment="1">
      <alignment horizontal="center" vertical="center" wrapText="1"/>
    </xf>
    <xf numFmtId="0" fontId="46" fillId="0" borderId="16" xfId="0" applyFont="1" applyBorder="1" applyAlignment="1">
      <alignment horizontal="left" vertical="center" wrapText="1"/>
    </xf>
    <xf numFmtId="0" fontId="63" fillId="9" borderId="16" xfId="0" applyFont="1" applyFill="1" applyBorder="1" applyAlignment="1">
      <alignment horizontal="justify" vertical="center" wrapText="1"/>
    </xf>
    <xf numFmtId="0" fontId="47" fillId="0" borderId="11" xfId="0" applyFont="1" applyBorder="1" applyAlignment="1">
      <alignment horizontal="center" vertical="center"/>
    </xf>
    <xf numFmtId="3" fontId="47" fillId="0" borderId="11" xfId="0" applyNumberFormat="1" applyFont="1" applyBorder="1" applyAlignment="1">
      <alignment horizontal="right" vertical="center" wrapText="1"/>
    </xf>
    <xf numFmtId="0" fontId="47" fillId="0" borderId="16" xfId="0" applyFont="1" applyBorder="1" applyAlignment="1">
      <alignment horizontal="center" vertical="center"/>
    </xf>
    <xf numFmtId="3" fontId="47" fillId="0" borderId="16" xfId="0" applyNumberFormat="1" applyFont="1" applyBorder="1" applyAlignment="1">
      <alignment horizontal="right" vertical="center" wrapText="1"/>
    </xf>
    <xf numFmtId="0" fontId="30" fillId="0" borderId="0" xfId="11" applyFont="1" applyAlignment="1">
      <alignment horizontal="left" vertical="center" wrapText="1"/>
    </xf>
    <xf numFmtId="0" fontId="65" fillId="2" borderId="0" xfId="11" applyFont="1" applyFill="1" applyAlignment="1">
      <alignment vertical="center" wrapText="1"/>
    </xf>
    <xf numFmtId="0" fontId="45" fillId="2" borderId="0" xfId="11" applyFont="1" applyFill="1" applyAlignment="1">
      <alignment horizontal="right" vertical="center"/>
    </xf>
    <xf numFmtId="15" fontId="24" fillId="12" borderId="0" xfId="14" quotePrefix="1" applyNumberFormat="1" applyFont="1" applyFill="1" applyAlignment="1">
      <alignment horizontal="center" vertical="center" wrapText="1"/>
    </xf>
    <xf numFmtId="3" fontId="26" fillId="0" borderId="0" xfId="15" applyNumberFormat="1" applyFont="1" applyFill="1" applyBorder="1" applyAlignment="1">
      <alignment horizontal="center" vertical="center" wrapText="1"/>
    </xf>
    <xf numFmtId="3" fontId="25" fillId="0" borderId="0" xfId="15" applyNumberFormat="1" applyFont="1" applyFill="1" applyBorder="1" applyAlignment="1">
      <alignment horizontal="center" vertical="center" wrapText="1"/>
    </xf>
    <xf numFmtId="0" fontId="24" fillId="2" borderId="16" xfId="11" applyFont="1" applyFill="1" applyBorder="1" applyAlignment="1">
      <alignment horizontal="left" vertical="center"/>
    </xf>
    <xf numFmtId="0" fontId="57" fillId="2" borderId="16" xfId="11" applyFont="1" applyFill="1" applyBorder="1" applyAlignment="1">
      <alignment horizontal="left" vertical="center" wrapText="1"/>
    </xf>
    <xf numFmtId="0" fontId="24" fillId="12" borderId="16" xfId="14" applyFont="1" applyFill="1" applyBorder="1" applyAlignment="1">
      <alignment horizontal="left" vertical="center" wrapText="1"/>
    </xf>
    <xf numFmtId="0" fontId="24" fillId="2" borderId="16" xfId="14" applyFont="1" applyFill="1" applyBorder="1" applyAlignment="1">
      <alignment horizontal="left" vertical="center"/>
    </xf>
    <xf numFmtId="0" fontId="45" fillId="2" borderId="15" xfId="11" applyFont="1" applyFill="1" applyBorder="1" applyAlignment="1">
      <alignment horizontal="left" vertical="center"/>
    </xf>
    <xf numFmtId="0" fontId="45" fillId="2" borderId="15" xfId="11" applyFont="1" applyFill="1" applyBorder="1" applyAlignment="1">
      <alignment vertical="center" wrapText="1"/>
    </xf>
    <xf numFmtId="0" fontId="45" fillId="2" borderId="4" xfId="11" applyFont="1" applyFill="1" applyBorder="1" applyAlignment="1">
      <alignment horizontal="left" vertical="center"/>
    </xf>
    <xf numFmtId="0" fontId="45" fillId="2" borderId="4" xfId="11" applyFont="1" applyFill="1" applyBorder="1" applyAlignment="1">
      <alignment vertical="center" wrapText="1"/>
    </xf>
    <xf numFmtId="0" fontId="45" fillId="2" borderId="17" xfId="11" applyFont="1" applyFill="1" applyBorder="1" applyAlignment="1">
      <alignment horizontal="left" vertical="center"/>
    </xf>
    <xf numFmtId="0" fontId="45" fillId="2" borderId="17" xfId="11" applyFont="1" applyFill="1" applyBorder="1" applyAlignment="1">
      <alignment horizontal="left" vertical="center" wrapText="1"/>
    </xf>
    <xf numFmtId="0" fontId="24" fillId="2" borderId="27" xfId="11" applyFont="1" applyFill="1" applyBorder="1" applyAlignment="1">
      <alignment horizontal="left" vertical="center"/>
    </xf>
    <xf numFmtId="0" fontId="57" fillId="2" borderId="27" xfId="11" applyFont="1" applyFill="1" applyBorder="1" applyAlignment="1">
      <alignment horizontal="left" vertical="center" wrapText="1"/>
    </xf>
    <xf numFmtId="0" fontId="45" fillId="2" borderId="17" xfId="11" applyFont="1" applyFill="1" applyBorder="1" applyAlignment="1">
      <alignment vertical="center" wrapText="1"/>
    </xf>
    <xf numFmtId="0" fontId="27" fillId="2" borderId="0" xfId="11" applyFont="1" applyFill="1" applyAlignment="1">
      <alignment vertical="center"/>
    </xf>
    <xf numFmtId="0" fontId="55" fillId="2" borderId="0" xfId="11" applyFont="1" applyFill="1" applyAlignment="1">
      <alignment vertical="center"/>
    </xf>
    <xf numFmtId="0" fontId="30" fillId="0" borderId="0" xfId="0" applyFont="1" applyAlignment="1">
      <alignment vertical="center"/>
    </xf>
    <xf numFmtId="0" fontId="54" fillId="2" borderId="0" xfId="11" applyFont="1" applyFill="1" applyAlignment="1">
      <alignment horizontal="left" vertical="center" wrapText="1"/>
    </xf>
    <xf numFmtId="0" fontId="26" fillId="2" borderId="0" xfId="11" applyFont="1" applyFill="1" applyAlignment="1">
      <alignment vertical="center"/>
    </xf>
    <xf numFmtId="0" fontId="57" fillId="2" borderId="0" xfId="11" applyFont="1" applyFill="1" applyAlignment="1">
      <alignment horizontal="right" vertical="center"/>
    </xf>
    <xf numFmtId="0" fontId="57" fillId="2" borderId="0" xfId="11" applyFont="1" applyFill="1" applyAlignment="1">
      <alignment horizontal="right" vertical="center" wrapText="1"/>
    </xf>
    <xf numFmtId="0" fontId="26" fillId="2" borderId="0" xfId="11" applyFont="1" applyFill="1" applyAlignment="1">
      <alignment horizontal="right" vertical="center"/>
    </xf>
    <xf numFmtId="10" fontId="45" fillId="12" borderId="15" xfId="12" applyNumberFormat="1" applyFont="1" applyFill="1" applyBorder="1" applyAlignment="1">
      <alignment horizontal="center" vertical="center" wrapText="1"/>
    </xf>
    <xf numFmtId="10" fontId="45" fillId="2" borderId="15" xfId="14" applyNumberFormat="1" applyFont="1" applyFill="1" applyBorder="1" applyAlignment="1">
      <alignment horizontal="center" vertical="center"/>
    </xf>
    <xf numFmtId="10" fontId="45" fillId="12" borderId="4" xfId="12" applyNumberFormat="1" applyFont="1" applyFill="1" applyBorder="1" applyAlignment="1">
      <alignment horizontal="center" vertical="center" wrapText="1"/>
    </xf>
    <xf numFmtId="10" fontId="45" fillId="2" borderId="4" xfId="14" applyNumberFormat="1" applyFont="1" applyFill="1" applyBorder="1" applyAlignment="1">
      <alignment horizontal="center" vertical="center"/>
    </xf>
    <xf numFmtId="10" fontId="45" fillId="2" borderId="4" xfId="13" applyNumberFormat="1" applyFont="1" applyFill="1" applyBorder="1" applyAlignment="1">
      <alignment horizontal="center" vertical="center"/>
    </xf>
    <xf numFmtId="10" fontId="45" fillId="12" borderId="17" xfId="12" applyNumberFormat="1" applyFont="1" applyFill="1" applyBorder="1" applyAlignment="1">
      <alignment horizontal="center" vertical="center" wrapText="1"/>
    </xf>
    <xf numFmtId="10" fontId="45" fillId="2" borderId="17" xfId="14" applyNumberFormat="1" applyFont="1" applyFill="1" applyBorder="1" applyAlignment="1">
      <alignment horizontal="center" vertical="center"/>
    </xf>
    <xf numFmtId="3" fontId="45" fillId="12" borderId="15" xfId="14" applyNumberFormat="1" applyFont="1" applyFill="1" applyBorder="1" applyAlignment="1">
      <alignment horizontal="center" vertical="center" wrapText="1"/>
    </xf>
    <xf numFmtId="3" fontId="45" fillId="2" borderId="15" xfId="14" applyNumberFormat="1" applyFont="1" applyFill="1" applyBorder="1" applyAlignment="1">
      <alignment horizontal="center" vertical="center"/>
    </xf>
    <xf numFmtId="3" fontId="45" fillId="12" borderId="4" xfId="14" applyNumberFormat="1" applyFont="1" applyFill="1" applyBorder="1" applyAlignment="1">
      <alignment horizontal="center" vertical="center" wrapText="1"/>
    </xf>
    <xf numFmtId="3" fontId="45" fillId="2" borderId="4" xfId="14" applyNumberFormat="1" applyFont="1" applyFill="1" applyBorder="1" applyAlignment="1">
      <alignment horizontal="center" vertical="center"/>
    </xf>
    <xf numFmtId="3" fontId="45" fillId="12" borderId="17" xfId="14" applyNumberFormat="1" applyFont="1" applyFill="1" applyBorder="1" applyAlignment="1">
      <alignment horizontal="center" vertical="center" wrapText="1"/>
    </xf>
    <xf numFmtId="3" fontId="45" fillId="2" borderId="17" xfId="14" applyNumberFormat="1" applyFont="1" applyFill="1" applyBorder="1" applyAlignment="1">
      <alignment horizontal="center" vertical="center"/>
    </xf>
    <xf numFmtId="0" fontId="24" fillId="12" borderId="27" xfId="14" applyFont="1" applyFill="1" applyBorder="1" applyAlignment="1">
      <alignment horizontal="center" vertical="center" wrapText="1"/>
    </xf>
    <xf numFmtId="0" fontId="24" fillId="2" borderId="27" xfId="14" applyFont="1" applyFill="1" applyBorder="1" applyAlignment="1">
      <alignment horizontal="center" vertical="center"/>
    </xf>
    <xf numFmtId="166" fontId="24" fillId="13" borderId="27" xfId="3" applyNumberFormat="1" applyFont="1" applyFill="1" applyBorder="1" applyAlignment="1">
      <alignment horizontal="center" vertical="center" wrapText="1"/>
    </xf>
    <xf numFmtId="166" fontId="24" fillId="2" borderId="27" xfId="3" applyNumberFormat="1" applyFont="1" applyFill="1" applyBorder="1" applyAlignment="1">
      <alignment horizontal="center" vertical="center"/>
    </xf>
    <xf numFmtId="10" fontId="24" fillId="2" borderId="27" xfId="3" applyNumberFormat="1" applyFont="1" applyFill="1" applyBorder="1" applyAlignment="1">
      <alignment horizontal="center" vertical="center"/>
    </xf>
    <xf numFmtId="3" fontId="45" fillId="13" borderId="15" xfId="14" applyNumberFormat="1" applyFont="1" applyFill="1" applyBorder="1" applyAlignment="1">
      <alignment horizontal="center" vertical="center"/>
    </xf>
    <xf numFmtId="10" fontId="45" fillId="13" borderId="4" xfId="12" applyNumberFormat="1" applyFont="1" applyFill="1" applyBorder="1" applyAlignment="1">
      <alignment horizontal="center" vertical="center"/>
    </xf>
    <xf numFmtId="10" fontId="45" fillId="2" borderId="4" xfId="12" applyNumberFormat="1" applyFont="1" applyFill="1" applyBorder="1" applyAlignment="1">
      <alignment horizontal="center" vertical="center"/>
    </xf>
    <xf numFmtId="10" fontId="67" fillId="8" borderId="1" xfId="3" applyNumberFormat="1" applyFont="1" applyFill="1" applyBorder="1" applyAlignment="1" applyProtection="1">
      <alignment horizontal="right" vertical="center"/>
      <protection locked="0"/>
    </xf>
    <xf numFmtId="10" fontId="23" fillId="0" borderId="1" xfId="3" applyNumberFormat="1" applyFont="1" applyFill="1" applyBorder="1" applyAlignment="1" applyProtection="1">
      <alignment horizontal="right" vertical="center" wrapText="1"/>
      <protection locked="0"/>
    </xf>
    <xf numFmtId="3" fontId="23" fillId="0" borderId="1" xfId="6" applyFont="1" applyFill="1" applyBorder="1" applyAlignment="1">
      <alignment horizontal="right" vertical="center" wrapText="1"/>
      <protection locked="0"/>
    </xf>
    <xf numFmtId="0" fontId="23" fillId="0" borderId="1" xfId="5" applyFont="1" applyBorder="1" applyAlignment="1">
      <alignment horizontal="left" vertical="center" wrapText="1"/>
    </xf>
    <xf numFmtId="0" fontId="23" fillId="0" borderId="1" xfId="0" quotePrefix="1" applyFont="1" applyBorder="1" applyAlignment="1">
      <alignment horizontal="center" vertical="center"/>
    </xf>
    <xf numFmtId="3" fontId="67" fillId="8" borderId="1" xfId="6" applyFont="1" applyFill="1" applyBorder="1">
      <alignment horizontal="right" vertical="center"/>
      <protection locked="0"/>
    </xf>
    <xf numFmtId="0" fontId="60" fillId="0" borderId="0" xfId="0" applyFont="1" applyAlignment="1">
      <alignment horizontal="center"/>
    </xf>
    <xf numFmtId="0" fontId="26" fillId="0" borderId="1" xfId="0" applyFont="1" applyBorder="1" applyAlignment="1">
      <alignment vertical="center"/>
    </xf>
    <xf numFmtId="3" fontId="26" fillId="0" borderId="1" xfId="6" applyFont="1" applyFill="1" applyBorder="1" applyAlignment="1">
      <alignment horizontal="center" vertical="center"/>
      <protection locked="0"/>
    </xf>
    <xf numFmtId="0" fontId="50" fillId="0" borderId="1" xfId="5" applyFont="1" applyBorder="1" applyAlignment="1">
      <alignment horizontal="left" vertical="center" wrapText="1"/>
    </xf>
    <xf numFmtId="0" fontId="50" fillId="0" borderId="1" xfId="0" quotePrefix="1" applyFont="1" applyBorder="1" applyAlignment="1">
      <alignment horizontal="center" vertical="center"/>
    </xf>
    <xf numFmtId="0" fontId="56" fillId="5" borderId="32" xfId="0" applyFont="1" applyFill="1" applyBorder="1" applyAlignment="1">
      <alignment horizontal="center" vertical="center" wrapText="1"/>
    </xf>
    <xf numFmtId="0" fontId="55" fillId="5" borderId="0" xfId="0" applyFont="1" applyFill="1" applyAlignment="1">
      <alignment horizontal="center" vertical="center" wrapText="1"/>
    </xf>
    <xf numFmtId="3" fontId="28" fillId="0" borderId="0" xfId="0" applyNumberFormat="1" applyFont="1"/>
    <xf numFmtId="0" fontId="55" fillId="5" borderId="33" xfId="0" applyFont="1" applyFill="1" applyBorder="1" applyAlignment="1">
      <alignment horizontal="center" vertical="center" wrapText="1"/>
    </xf>
    <xf numFmtId="3" fontId="57" fillId="0" borderId="1" xfId="6" applyFont="1" applyFill="1" applyBorder="1" applyAlignment="1">
      <alignment horizontal="center" vertical="center"/>
      <protection locked="0"/>
    </xf>
    <xf numFmtId="0" fontId="45" fillId="0" borderId="0" xfId="0" applyFont="1"/>
    <xf numFmtId="0" fontId="45" fillId="0" borderId="9" xfId="0" applyFont="1" applyBorder="1" applyAlignment="1">
      <alignment vertical="center"/>
    </xf>
    <xf numFmtId="0" fontId="55" fillId="6" borderId="9" xfId="5" applyFont="1" applyFill="1" applyBorder="1" applyAlignment="1">
      <alignment horizontal="left" vertical="center" wrapText="1" indent="2"/>
    </xf>
    <xf numFmtId="3" fontId="45" fillId="0" borderId="9" xfId="6" applyFont="1" applyFill="1" applyBorder="1" applyAlignment="1">
      <alignment horizontal="right" vertical="center" wrapText="1"/>
      <protection locked="0"/>
    </xf>
    <xf numFmtId="3" fontId="47" fillId="0" borderId="9" xfId="6" quotePrefix="1" applyFont="1" applyFill="1" applyBorder="1" applyAlignment="1">
      <alignment horizontal="right" vertical="center" wrapText="1"/>
      <protection locked="0"/>
    </xf>
    <xf numFmtId="3" fontId="47" fillId="0" borderId="9" xfId="6" applyFont="1" applyFill="1" applyBorder="1" applyAlignment="1">
      <alignment horizontal="right" vertical="center" wrapText="1"/>
      <protection locked="0"/>
    </xf>
    <xf numFmtId="10" fontId="45" fillId="0" borderId="9" xfId="6" applyNumberFormat="1" applyFont="1" applyFill="1" applyBorder="1" applyAlignment="1">
      <alignment horizontal="right" vertical="center" wrapText="1"/>
      <protection locked="0"/>
    </xf>
    <xf numFmtId="3" fontId="46" fillId="0" borderId="0" xfId="0" applyNumberFormat="1" applyFont="1" applyAlignment="1">
      <alignment horizontal="center" vertical="center"/>
    </xf>
    <xf numFmtId="0" fontId="45" fillId="0" borderId="6" xfId="0" applyFont="1" applyBorder="1" applyAlignment="1">
      <alignment vertical="center"/>
    </xf>
    <xf numFmtId="0" fontId="55" fillId="6" borderId="6" xfId="5" applyFont="1" applyFill="1" applyBorder="1" applyAlignment="1">
      <alignment horizontal="left" vertical="center" wrapText="1" indent="2"/>
    </xf>
    <xf numFmtId="3" fontId="47" fillId="0" borderId="6" xfId="6" quotePrefix="1" applyFont="1" applyFill="1" applyBorder="1" applyAlignment="1">
      <alignment horizontal="right" vertical="center" wrapText="1"/>
      <protection locked="0"/>
    </xf>
    <xf numFmtId="3" fontId="47" fillId="0" borderId="6" xfId="6" applyFont="1" applyFill="1" applyBorder="1" applyAlignment="1">
      <alignment horizontal="right" vertical="center" wrapText="1"/>
      <protection locked="0"/>
    </xf>
    <xf numFmtId="10" fontId="45" fillId="0" borderId="6" xfId="6" applyNumberFormat="1" applyFont="1" applyFill="1" applyBorder="1" applyAlignment="1">
      <alignment horizontal="right" vertical="center" wrapText="1"/>
      <protection locked="0"/>
    </xf>
    <xf numFmtId="3" fontId="45" fillId="0" borderId="6" xfId="6" applyFont="1" applyFill="1" applyBorder="1">
      <alignment horizontal="right" vertical="center"/>
      <protection locked="0"/>
    </xf>
    <xf numFmtId="3" fontId="47" fillId="0" borderId="6" xfId="6" applyFont="1" applyFill="1" applyBorder="1">
      <alignment horizontal="right" vertical="center"/>
      <protection locked="0"/>
    </xf>
    <xf numFmtId="10" fontId="45" fillId="0" borderId="6" xfId="6" applyNumberFormat="1" applyFont="1" applyFill="1" applyBorder="1">
      <alignment horizontal="right" vertical="center"/>
      <protection locked="0"/>
    </xf>
    <xf numFmtId="0" fontId="45" fillId="0" borderId="10" xfId="0" applyFont="1" applyBorder="1" applyAlignment="1">
      <alignment vertical="center"/>
    </xf>
    <xf numFmtId="0" fontId="55" fillId="6" borderId="10" xfId="5" applyFont="1" applyFill="1" applyBorder="1" applyAlignment="1">
      <alignment horizontal="left" vertical="center" wrapText="1" indent="2"/>
    </xf>
    <xf numFmtId="3" fontId="45" fillId="0" borderId="10" xfId="6" applyFont="1" applyFill="1" applyBorder="1">
      <alignment horizontal="right" vertical="center"/>
      <protection locked="0"/>
    </xf>
    <xf numFmtId="3" fontId="47" fillId="0" borderId="10" xfId="6" quotePrefix="1" applyFont="1" applyFill="1" applyBorder="1" applyAlignment="1">
      <alignment horizontal="right" vertical="center" wrapText="1"/>
      <protection locked="0"/>
    </xf>
    <xf numFmtId="3" fontId="47" fillId="0" borderId="10" xfId="6" applyFont="1" applyFill="1" applyBorder="1">
      <alignment horizontal="right" vertical="center"/>
      <protection locked="0"/>
    </xf>
    <xf numFmtId="3" fontId="47" fillId="0" borderId="10" xfId="6" applyFont="1" applyFill="1" applyBorder="1" applyAlignment="1">
      <alignment horizontal="right" vertical="center" wrapText="1"/>
      <protection locked="0"/>
    </xf>
    <xf numFmtId="10" fontId="45" fillId="0" borderId="10" xfId="6" applyNumberFormat="1" applyFont="1" applyFill="1" applyBorder="1">
      <alignment horizontal="right" vertical="center"/>
      <protection locked="0"/>
    </xf>
    <xf numFmtId="3" fontId="27" fillId="0" borderId="24" xfId="6" applyFont="1" applyFill="1" applyBorder="1" applyAlignment="1">
      <alignment horizontal="center" vertical="center" wrapText="1"/>
      <protection locked="0"/>
    </xf>
    <xf numFmtId="0" fontId="27" fillId="0" borderId="24" xfId="5" applyFont="1" applyBorder="1" applyAlignment="1">
      <alignment horizontal="left" vertical="center" wrapText="1" indent="1"/>
    </xf>
    <xf numFmtId="0" fontId="27" fillId="0" borderId="24" xfId="0" quotePrefix="1" applyFont="1" applyBorder="1" applyAlignment="1">
      <alignment horizontal="center" vertical="center"/>
    </xf>
    <xf numFmtId="164" fontId="27" fillId="0" borderId="22" xfId="3" applyNumberFormat="1" applyFont="1" applyFill="1" applyBorder="1" applyAlignment="1" applyProtection="1">
      <alignment horizontal="center" vertical="center" wrapText="1"/>
      <protection locked="0"/>
    </xf>
    <xf numFmtId="0" fontId="27" fillId="0" borderId="22" xfId="5" applyFont="1" applyBorder="1" applyAlignment="1">
      <alignment horizontal="left" vertical="center" wrapText="1" indent="1"/>
    </xf>
    <xf numFmtId="0" fontId="27" fillId="0" borderId="22" xfId="0" quotePrefix="1" applyFont="1" applyBorder="1" applyAlignment="1">
      <alignment horizontal="center" vertical="center"/>
    </xf>
    <xf numFmtId="3" fontId="27" fillId="0" borderId="23" xfId="6" applyFont="1" applyFill="1" applyBorder="1" applyAlignment="1">
      <alignment horizontal="center" vertical="center"/>
      <protection locked="0"/>
    </xf>
    <xf numFmtId="0" fontId="27" fillId="0" borderId="23" xfId="5" applyFont="1" applyBorder="1" applyAlignment="1">
      <alignment horizontal="left" vertical="center" wrapText="1" indent="1"/>
    </xf>
    <xf numFmtId="0" fontId="27" fillId="0" borderId="23" xfId="0" quotePrefix="1" applyFont="1" applyBorder="1" applyAlignment="1">
      <alignment horizontal="center" vertical="center"/>
    </xf>
    <xf numFmtId="3" fontId="50" fillId="0" borderId="16" xfId="8" quotePrefix="1" applyNumberFormat="1" applyFont="1" applyFill="1" applyBorder="1" applyAlignment="1">
      <alignment vertical="center"/>
    </xf>
    <xf numFmtId="0" fontId="50" fillId="0" borderId="16" xfId="0" applyFont="1" applyBorder="1" applyAlignment="1">
      <alignment vertical="center" wrapText="1"/>
    </xf>
    <xf numFmtId="0" fontId="50" fillId="0" borderId="16" xfId="0" applyFont="1" applyBorder="1" applyAlignment="1">
      <alignment horizontal="center" vertical="center" wrapText="1"/>
    </xf>
    <xf numFmtId="3" fontId="27" fillId="0" borderId="24" xfId="8" applyNumberFormat="1" applyFont="1" applyFill="1" applyBorder="1" applyAlignment="1">
      <alignment vertical="center" wrapText="1"/>
    </xf>
    <xf numFmtId="0" fontId="27" fillId="0" borderId="24" xfId="0" applyFont="1" applyBorder="1" applyAlignment="1">
      <alignment vertical="center" wrapText="1"/>
    </xf>
    <xf numFmtId="0" fontId="27" fillId="0" borderId="24" xfId="0" applyFont="1" applyBorder="1" applyAlignment="1">
      <alignment horizontal="center" vertical="center" wrapText="1"/>
    </xf>
    <xf numFmtId="3" fontId="27" fillId="0" borderId="22" xfId="8" quotePrefix="1" applyNumberFormat="1" applyFont="1" applyFill="1" applyBorder="1" applyAlignment="1">
      <alignment vertical="center" wrapText="1"/>
    </xf>
    <xf numFmtId="0" fontId="27" fillId="0" borderId="22" xfId="0" applyFont="1" applyBorder="1" applyAlignment="1">
      <alignment horizontal="center" vertical="center" wrapText="1"/>
    </xf>
    <xf numFmtId="3" fontId="27" fillId="0" borderId="22" xfId="8" applyNumberFormat="1" applyFont="1" applyFill="1" applyBorder="1" applyAlignment="1">
      <alignment vertical="center" wrapText="1"/>
    </xf>
    <xf numFmtId="3" fontId="27" fillId="0" borderId="23" xfId="8" applyNumberFormat="1" applyFont="1" applyFill="1" applyBorder="1" applyAlignment="1">
      <alignment vertical="center" wrapText="1"/>
    </xf>
    <xf numFmtId="0" fontId="27" fillId="0" borderId="23" xfId="0" applyFont="1" applyBorder="1" applyAlignment="1">
      <alignment vertical="center" wrapText="1"/>
    </xf>
    <xf numFmtId="0" fontId="27" fillId="0" borderId="23" xfId="0" applyFont="1" applyBorder="1" applyAlignment="1">
      <alignment horizontal="center" vertical="center" wrapText="1"/>
    </xf>
    <xf numFmtId="0" fontId="23" fillId="0" borderId="16" xfId="0" applyFont="1" applyBorder="1" applyAlignment="1">
      <alignment horizontal="center" vertical="center"/>
    </xf>
    <xf numFmtId="0" fontId="68" fillId="0" borderId="0" xfId="0" applyFont="1" applyAlignment="1">
      <alignment vertical="center" wrapText="1"/>
    </xf>
    <xf numFmtId="0" fontId="18" fillId="0" borderId="0" xfId="0" applyFont="1" applyAlignment="1">
      <alignment horizontal="center"/>
    </xf>
    <xf numFmtId="0" fontId="38" fillId="0" borderId="0" xfId="0" applyFont="1" applyAlignment="1">
      <alignment horizontal="center"/>
    </xf>
    <xf numFmtId="0" fontId="25" fillId="2" borderId="0" xfId="0" applyFont="1" applyFill="1"/>
    <xf numFmtId="10" fontId="27" fillId="2" borderId="37" xfId="3" quotePrefix="1" applyNumberFormat="1" applyFont="1" applyFill="1" applyBorder="1" applyAlignment="1">
      <alignment horizontal="right" vertical="center"/>
    </xf>
    <xf numFmtId="10" fontId="27" fillId="2" borderId="37" xfId="3" quotePrefix="1" applyNumberFormat="1" applyFont="1" applyFill="1" applyBorder="1" applyAlignment="1">
      <alignment horizontal="right" vertical="center" wrapText="1"/>
    </xf>
    <xf numFmtId="0" fontId="27" fillId="2" borderId="37" xfId="0" applyFont="1" applyFill="1" applyBorder="1" applyAlignment="1">
      <alignment vertical="center" wrapText="1"/>
    </xf>
    <xf numFmtId="0" fontId="27" fillId="2" borderId="37" xfId="0" applyFont="1" applyFill="1" applyBorder="1" applyAlignment="1">
      <alignment horizontal="center" vertical="center" wrapText="1"/>
    </xf>
    <xf numFmtId="10" fontId="27" fillId="2" borderId="6" xfId="3" quotePrefix="1" applyNumberFormat="1" applyFont="1" applyFill="1" applyBorder="1" applyAlignment="1">
      <alignment horizontal="right" vertical="center"/>
    </xf>
    <xf numFmtId="10" fontId="27" fillId="2" borderId="6" xfId="3" quotePrefix="1" applyNumberFormat="1" applyFont="1" applyFill="1" applyBorder="1" applyAlignment="1">
      <alignment horizontal="right" vertical="center" wrapText="1"/>
    </xf>
    <xf numFmtId="0" fontId="27" fillId="2" borderId="6" xfId="0" applyFont="1" applyFill="1" applyBorder="1" applyAlignment="1">
      <alignment vertical="center" wrapText="1"/>
    </xf>
    <xf numFmtId="0" fontId="27" fillId="2" borderId="6" xfId="0" applyFont="1" applyFill="1" applyBorder="1" applyAlignment="1">
      <alignment horizontal="center" vertical="center" wrapText="1"/>
    </xf>
    <xf numFmtId="3" fontId="27" fillId="2" borderId="6" xfId="8" quotePrefix="1" applyNumberFormat="1" applyFont="1" applyFill="1" applyBorder="1" applyAlignment="1">
      <alignment vertical="center"/>
    </xf>
    <xf numFmtId="3" fontId="27" fillId="2" borderId="6" xfId="8" quotePrefix="1" applyNumberFormat="1" applyFont="1" applyFill="1" applyBorder="1" applyAlignment="1">
      <alignment vertical="center" wrapText="1"/>
    </xf>
    <xf numFmtId="3" fontId="27" fillId="2" borderId="38" xfId="8" quotePrefix="1" applyNumberFormat="1" applyFont="1" applyFill="1" applyBorder="1" applyAlignment="1">
      <alignment vertical="center"/>
    </xf>
    <xf numFmtId="0" fontId="27" fillId="2" borderId="38" xfId="0" applyFont="1" applyFill="1" applyBorder="1" applyAlignment="1">
      <alignment vertical="center" wrapText="1"/>
    </xf>
    <xf numFmtId="0" fontId="27" fillId="2" borderId="38" xfId="0" applyFont="1" applyFill="1" applyBorder="1" applyAlignment="1">
      <alignment horizontal="center" vertical="center" wrapText="1"/>
    </xf>
    <xf numFmtId="0" fontId="27" fillId="2" borderId="0" xfId="0" quotePrefix="1" applyFont="1" applyFill="1" applyAlignment="1">
      <alignment horizontal="center" vertical="center" wrapText="1"/>
    </xf>
    <xf numFmtId="0" fontId="27" fillId="2" borderId="0" xfId="0" applyFont="1" applyFill="1" applyAlignment="1">
      <alignment vertical="center" wrapText="1"/>
    </xf>
    <xf numFmtId="0" fontId="27" fillId="2" borderId="0" xfId="0" applyFont="1" applyFill="1" applyAlignment="1">
      <alignment horizontal="center" vertical="center" wrapText="1"/>
    </xf>
    <xf numFmtId="10" fontId="27" fillId="2" borderId="24" xfId="0" quotePrefix="1" applyNumberFormat="1" applyFont="1" applyFill="1" applyBorder="1" applyAlignment="1">
      <alignment horizontal="right" vertical="center"/>
    </xf>
    <xf numFmtId="166" fontId="27" fillId="2" borderId="24" xfId="0" quotePrefix="1" applyNumberFormat="1" applyFont="1" applyFill="1" applyBorder="1" applyAlignment="1">
      <alignment horizontal="right" vertical="center"/>
    </xf>
    <xf numFmtId="0" fontId="27" fillId="2" borderId="24" xfId="0" applyFont="1" applyFill="1" applyBorder="1" applyAlignment="1">
      <alignment vertical="center" wrapText="1"/>
    </xf>
    <xf numFmtId="0" fontId="27" fillId="2" borderId="24" xfId="0" applyFont="1" applyFill="1" applyBorder="1" applyAlignment="1">
      <alignment horizontal="center" vertical="center" wrapText="1"/>
    </xf>
    <xf numFmtId="10" fontId="27" fillId="2" borderId="22" xfId="3" applyNumberFormat="1" applyFont="1" applyFill="1" applyBorder="1" applyAlignment="1">
      <alignment horizontal="right" vertical="center"/>
    </xf>
    <xf numFmtId="166" fontId="27" fillId="2" borderId="22" xfId="3" quotePrefix="1" applyNumberFormat="1" applyFont="1" applyFill="1" applyBorder="1" applyAlignment="1">
      <alignment horizontal="right" vertical="center"/>
    </xf>
    <xf numFmtId="0" fontId="27" fillId="2" borderId="22" xfId="0" applyFont="1" applyFill="1" applyBorder="1" applyAlignment="1">
      <alignment vertical="center" wrapText="1"/>
    </xf>
    <xf numFmtId="0" fontId="27" fillId="2" borderId="22" xfId="0" applyFont="1" applyFill="1" applyBorder="1" applyAlignment="1">
      <alignment horizontal="center" vertical="center" wrapText="1"/>
    </xf>
    <xf numFmtId="166" fontId="27" fillId="2" borderId="22" xfId="3" quotePrefix="1" applyNumberFormat="1" applyFont="1" applyFill="1" applyBorder="1" applyAlignment="1">
      <alignment horizontal="right" vertical="center" wrapText="1"/>
    </xf>
    <xf numFmtId="10" fontId="27" fillId="2" borderId="22" xfId="3" quotePrefix="1" applyNumberFormat="1" applyFont="1" applyFill="1" applyBorder="1" applyAlignment="1">
      <alignment horizontal="right" vertical="center" wrapText="1"/>
    </xf>
    <xf numFmtId="10" fontId="27" fillId="2" borderId="23" xfId="3" quotePrefix="1" applyNumberFormat="1" applyFont="1" applyFill="1" applyBorder="1" applyAlignment="1">
      <alignment horizontal="right" vertical="center" wrapText="1"/>
    </xf>
    <xf numFmtId="0" fontId="27" fillId="2" borderId="23" xfId="0" applyFont="1" applyFill="1" applyBorder="1" applyAlignment="1">
      <alignment vertical="center"/>
    </xf>
    <xf numFmtId="0" fontId="27" fillId="2" borderId="23" xfId="0" applyFont="1" applyFill="1" applyBorder="1" applyAlignment="1">
      <alignment horizontal="center" vertical="center"/>
    </xf>
    <xf numFmtId="3" fontId="27" fillId="2" borderId="24" xfId="8" quotePrefix="1" applyNumberFormat="1" applyFont="1" applyFill="1" applyBorder="1" applyAlignment="1">
      <alignment vertical="center" wrapText="1"/>
    </xf>
    <xf numFmtId="0" fontId="50" fillId="2" borderId="24" xfId="0" applyFont="1" applyFill="1" applyBorder="1" applyAlignment="1">
      <alignment horizontal="justify" vertical="center"/>
    </xf>
    <xf numFmtId="0" fontId="27" fillId="2" borderId="10" xfId="0" applyFont="1" applyFill="1" applyBorder="1" applyAlignment="1">
      <alignment horizontal="center" vertical="center"/>
    </xf>
    <xf numFmtId="3" fontId="27" fillId="2" borderId="23" xfId="8" applyNumberFormat="1" applyFont="1" applyFill="1" applyBorder="1" applyAlignment="1">
      <alignment vertical="center"/>
    </xf>
    <xf numFmtId="3" fontId="27" fillId="2" borderId="23" xfId="8" quotePrefix="1" applyNumberFormat="1" applyFont="1" applyFill="1" applyBorder="1" applyAlignment="1">
      <alignment vertical="center" wrapText="1"/>
    </xf>
    <xf numFmtId="0" fontId="50" fillId="2" borderId="23" xfId="0" applyFont="1" applyFill="1" applyBorder="1" applyAlignment="1">
      <alignment vertical="center"/>
    </xf>
    <xf numFmtId="0" fontId="27" fillId="2" borderId="9" xfId="0" applyFont="1" applyFill="1" applyBorder="1" applyAlignment="1">
      <alignment horizontal="center" vertical="center"/>
    </xf>
    <xf numFmtId="3" fontId="50" fillId="2" borderId="24" xfId="8" applyNumberFormat="1" applyFont="1" applyFill="1" applyBorder="1" applyAlignment="1">
      <alignment vertical="center"/>
    </xf>
    <xf numFmtId="3" fontId="50" fillId="2" borderId="24" xfId="8" quotePrefix="1" applyNumberFormat="1" applyFont="1" applyFill="1" applyBorder="1" applyAlignment="1">
      <alignment vertical="center" wrapText="1"/>
    </xf>
    <xf numFmtId="0" fontId="50" fillId="2" borderId="24" xfId="16" applyFont="1" applyFill="1" applyBorder="1" applyAlignment="1">
      <alignment horizontal="justify" vertical="center"/>
    </xf>
    <xf numFmtId="0" fontId="27" fillId="2" borderId="24" xfId="16" applyFont="1" applyFill="1" applyBorder="1" applyAlignment="1">
      <alignment horizontal="justify" vertical="center"/>
    </xf>
    <xf numFmtId="3" fontId="27" fillId="2" borderId="22" xfId="8" applyNumberFormat="1" applyFont="1" applyFill="1" applyBorder="1" applyAlignment="1">
      <alignment vertical="center"/>
    </xf>
    <xf numFmtId="3" fontId="27" fillId="2" borderId="22" xfId="8" quotePrefix="1" applyNumberFormat="1" applyFont="1" applyFill="1" applyBorder="1" applyAlignment="1">
      <alignment vertical="center"/>
    </xf>
    <xf numFmtId="0" fontId="27" fillId="2" borderId="22" xfId="0" applyFont="1" applyFill="1" applyBorder="1" applyAlignment="1">
      <alignment horizontal="justify" vertical="center"/>
    </xf>
    <xf numFmtId="0" fontId="27" fillId="2" borderId="22" xfId="0" applyFont="1" applyFill="1" applyBorder="1" applyAlignment="1">
      <alignment horizontal="center" vertical="center"/>
    </xf>
    <xf numFmtId="3" fontId="27" fillId="2" borderId="22" xfId="8" quotePrefix="1" applyNumberFormat="1" applyFont="1" applyFill="1" applyBorder="1" applyAlignment="1">
      <alignment vertical="center" wrapText="1"/>
    </xf>
    <xf numFmtId="0" fontId="27" fillId="2" borderId="22" xfId="0" applyFont="1" applyFill="1" applyBorder="1" applyAlignment="1">
      <alignment horizontal="justify" vertical="center" wrapText="1"/>
    </xf>
    <xf numFmtId="3" fontId="27" fillId="2" borderId="23" xfId="8" quotePrefix="1" applyNumberFormat="1" applyFont="1" applyFill="1" applyBorder="1" applyAlignment="1">
      <alignment vertical="center"/>
    </xf>
    <xf numFmtId="0" fontId="27" fillId="2" borderId="23" xfId="0" applyFont="1" applyFill="1" applyBorder="1" applyAlignment="1">
      <alignment vertical="center" wrapText="1"/>
    </xf>
    <xf numFmtId="0" fontId="27" fillId="2" borderId="23" xfId="0" applyFont="1" applyFill="1" applyBorder="1" applyAlignment="1">
      <alignment horizontal="center" vertical="center" wrapText="1"/>
    </xf>
    <xf numFmtId="3" fontId="50" fillId="2" borderId="24" xfId="16" quotePrefix="1" applyNumberFormat="1" applyFont="1" applyFill="1" applyBorder="1" applyAlignment="1">
      <alignment vertical="center" wrapText="1"/>
    </xf>
    <xf numFmtId="0" fontId="27" fillId="2" borderId="24" xfId="0" applyFont="1" applyFill="1" applyBorder="1" applyAlignment="1">
      <alignment horizontal="center" vertical="center"/>
    </xf>
    <xf numFmtId="3" fontId="50" fillId="2" borderId="24" xfId="16" applyNumberFormat="1" applyFont="1" applyFill="1" applyBorder="1" applyAlignment="1">
      <alignment vertical="center"/>
    </xf>
    <xf numFmtId="0" fontId="27" fillId="2" borderId="22" xfId="0" applyFont="1" applyFill="1" applyBorder="1" applyAlignment="1">
      <alignment horizontal="left" vertical="center" wrapText="1"/>
    </xf>
    <xf numFmtId="0" fontId="27" fillId="2" borderId="22" xfId="16" applyFont="1" applyFill="1" applyBorder="1" applyAlignment="1">
      <alignment horizontal="justify" vertical="center"/>
    </xf>
    <xf numFmtId="0" fontId="50" fillId="2" borderId="24" xfId="0" quotePrefix="1" applyFont="1" applyFill="1" applyBorder="1" applyAlignment="1">
      <alignment vertical="center" wrapText="1"/>
    </xf>
    <xf numFmtId="0" fontId="50" fillId="2" borderId="24" xfId="0" applyFont="1" applyFill="1" applyBorder="1" applyAlignment="1">
      <alignment horizontal="center" vertical="center"/>
    </xf>
    <xf numFmtId="0" fontId="27" fillId="2" borderId="22" xfId="16" applyFont="1" applyFill="1" applyBorder="1" applyAlignment="1">
      <alignment vertical="center" wrapText="1"/>
    </xf>
    <xf numFmtId="17" fontId="23" fillId="0" borderId="11" xfId="0" applyNumberFormat="1" applyFont="1" applyBorder="1" applyAlignment="1">
      <alignment horizontal="center" vertical="center"/>
    </xf>
    <xf numFmtId="0" fontId="38" fillId="0" borderId="0" xfId="0" applyFont="1" applyAlignment="1">
      <alignment horizontal="center" vertical="center"/>
    </xf>
    <xf numFmtId="0" fontId="27" fillId="5" borderId="21" xfId="0" applyFont="1" applyFill="1" applyBorder="1" applyAlignment="1">
      <alignment horizontal="left" vertical="center" wrapText="1" indent="3"/>
    </xf>
    <xf numFmtId="0" fontId="27" fillId="5" borderId="21" xfId="0" applyFont="1" applyFill="1" applyBorder="1" applyAlignment="1">
      <alignment vertical="center" wrapText="1"/>
    </xf>
    <xf numFmtId="0" fontId="27" fillId="5" borderId="22" xfId="0" applyFont="1" applyFill="1" applyBorder="1" applyAlignment="1">
      <alignment horizontal="left" vertical="center" wrapText="1" indent="3"/>
    </xf>
    <xf numFmtId="0" fontId="27" fillId="5" borderId="22" xfId="0" applyFont="1" applyFill="1" applyBorder="1" applyAlignment="1">
      <alignment horizontal="left" vertical="center" wrapText="1" indent="1"/>
    </xf>
    <xf numFmtId="0" fontId="50" fillId="5" borderId="23" xfId="0" applyFont="1" applyFill="1" applyBorder="1" applyAlignment="1">
      <alignment vertical="center" wrapText="1"/>
    </xf>
    <xf numFmtId="0" fontId="19" fillId="0" borderId="0" xfId="0" applyFont="1" applyAlignment="1">
      <alignment vertical="center"/>
    </xf>
    <xf numFmtId="168" fontId="27" fillId="0" borderId="22" xfId="8" quotePrefix="1" applyNumberFormat="1" applyFont="1" applyFill="1" applyBorder="1" applyAlignment="1">
      <alignment horizontal="center" vertical="center"/>
    </xf>
    <xf numFmtId="168" fontId="27" fillId="0" borderId="22" xfId="8" quotePrefix="1" applyNumberFormat="1" applyFont="1" applyBorder="1" applyAlignment="1">
      <alignment horizontal="center" vertical="center"/>
    </xf>
    <xf numFmtId="168" fontId="27" fillId="0" borderId="21" xfId="8" quotePrefix="1" applyNumberFormat="1" applyFont="1" applyBorder="1" applyAlignment="1">
      <alignment horizontal="center" vertical="center"/>
    </xf>
    <xf numFmtId="168" fontId="50" fillId="0" borderId="23" xfId="8" quotePrefix="1" applyNumberFormat="1" applyFont="1" applyFill="1" applyBorder="1" applyAlignment="1">
      <alignment horizontal="center" vertical="center"/>
    </xf>
    <xf numFmtId="3" fontId="56" fillId="0" borderId="16" xfId="0" applyNumberFormat="1" applyFont="1" applyBorder="1" applyAlignment="1">
      <alignment horizontal="right" vertical="center"/>
    </xf>
    <xf numFmtId="3" fontId="56" fillId="0" borderId="39" xfId="0" applyNumberFormat="1" applyFont="1" applyBorder="1" applyAlignment="1">
      <alignment horizontal="right" vertical="center"/>
    </xf>
    <xf numFmtId="3" fontId="50" fillId="0" borderId="16" xfId="0" applyNumberFormat="1" applyFont="1" applyBorder="1" applyAlignment="1">
      <alignment horizontal="right" vertical="center"/>
    </xf>
    <xf numFmtId="3" fontId="56" fillId="0" borderId="40" xfId="0" applyNumberFormat="1" applyFont="1" applyBorder="1" applyAlignment="1">
      <alignment horizontal="right" vertical="center"/>
    </xf>
    <xf numFmtId="0" fontId="56" fillId="0" borderId="16" xfId="0" applyFont="1" applyBorder="1" applyAlignment="1">
      <alignment vertical="center" wrapText="1"/>
    </xf>
    <xf numFmtId="49" fontId="56" fillId="0" borderId="16" xfId="0" applyNumberFormat="1" applyFont="1" applyBorder="1" applyAlignment="1">
      <alignment horizontal="center" vertical="center" wrapText="1"/>
    </xf>
    <xf numFmtId="3" fontId="55" fillId="0" borderId="24" xfId="0" applyNumberFormat="1" applyFont="1" applyBorder="1" applyAlignment="1">
      <alignment horizontal="right" vertical="center"/>
    </xf>
    <xf numFmtId="3" fontId="55" fillId="8" borderId="41" xfId="0" applyNumberFormat="1" applyFont="1" applyFill="1" applyBorder="1" applyAlignment="1">
      <alignment horizontal="right" vertical="center"/>
    </xf>
    <xf numFmtId="3" fontId="27" fillId="2" borderId="22" xfId="0" applyNumberFormat="1" applyFont="1" applyFill="1" applyBorder="1" applyAlignment="1">
      <alignment horizontal="right" vertical="center"/>
    </xf>
    <xf numFmtId="3" fontId="27" fillId="0" borderId="24" xfId="0" applyNumberFormat="1" applyFont="1" applyBorder="1" applyAlignment="1">
      <alignment horizontal="right" vertical="center"/>
    </xf>
    <xf numFmtId="3" fontId="55" fillId="2" borderId="42" xfId="0" applyNumberFormat="1" applyFont="1" applyFill="1" applyBorder="1" applyAlignment="1">
      <alignment horizontal="right" vertical="center"/>
    </xf>
    <xf numFmtId="3" fontId="27" fillId="0" borderId="22" xfId="0" applyNumberFormat="1" applyFont="1" applyBorder="1" applyAlignment="1">
      <alignment horizontal="right" vertical="center"/>
    </xf>
    <xf numFmtId="3" fontId="55" fillId="0" borderId="43" xfId="0" applyNumberFormat="1" applyFont="1" applyBorder="1" applyAlignment="1">
      <alignment horizontal="right" vertical="center"/>
    </xf>
    <xf numFmtId="0" fontId="55" fillId="5" borderId="24" xfId="0" applyFont="1" applyFill="1" applyBorder="1" applyAlignment="1">
      <alignment horizontal="left" vertical="center" wrapText="1" indent="2"/>
    </xf>
    <xf numFmtId="49" fontId="55" fillId="5" borderId="24" xfId="0" applyNumberFormat="1" applyFont="1" applyFill="1" applyBorder="1" applyAlignment="1">
      <alignment horizontal="center" vertical="center" wrapText="1"/>
    </xf>
    <xf numFmtId="3" fontId="55" fillId="0" borderId="22" xfId="0" applyNumberFormat="1" applyFont="1" applyBorder="1" applyAlignment="1">
      <alignment horizontal="right" vertical="center"/>
    </xf>
    <xf numFmtId="3" fontId="55" fillId="8" borderId="44" xfId="0" applyNumberFormat="1" applyFont="1" applyFill="1" applyBorder="1" applyAlignment="1">
      <alignment horizontal="right" vertical="center"/>
    </xf>
    <xf numFmtId="3" fontId="55" fillId="0" borderId="42" xfId="0" applyNumberFormat="1" applyFont="1" applyBorder="1" applyAlignment="1">
      <alignment horizontal="right" vertical="center"/>
    </xf>
    <xf numFmtId="0" fontId="55" fillId="5" borderId="22" xfId="0" applyFont="1" applyFill="1" applyBorder="1" applyAlignment="1">
      <alignment horizontal="left" vertical="center" wrapText="1" indent="2"/>
    </xf>
    <xf numFmtId="49" fontId="55" fillId="5" borderId="22" xfId="0" applyNumberFormat="1" applyFont="1" applyFill="1" applyBorder="1" applyAlignment="1">
      <alignment horizontal="center" vertical="center" wrapText="1"/>
    </xf>
    <xf numFmtId="3" fontId="55" fillId="2" borderId="22" xfId="0" applyNumberFormat="1" applyFont="1" applyFill="1" applyBorder="1" applyAlignment="1">
      <alignment horizontal="right" vertical="center"/>
    </xf>
    <xf numFmtId="3" fontId="55" fillId="0" borderId="25" xfId="0" applyNumberFormat="1" applyFont="1" applyBorder="1" applyAlignment="1">
      <alignment horizontal="right" vertical="center"/>
    </xf>
    <xf numFmtId="3" fontId="55" fillId="0" borderId="45" xfId="0" applyNumberFormat="1" applyFont="1" applyBorder="1" applyAlignment="1">
      <alignment horizontal="right" vertical="center"/>
    </xf>
    <xf numFmtId="3" fontId="27" fillId="2" borderId="25" xfId="0" applyNumberFormat="1" applyFont="1" applyFill="1" applyBorder="1" applyAlignment="1">
      <alignment horizontal="right" vertical="center"/>
    </xf>
    <xf numFmtId="3" fontId="55" fillId="2" borderId="46" xfId="0" applyNumberFormat="1" applyFont="1" applyFill="1" applyBorder="1" applyAlignment="1">
      <alignment horizontal="right" vertical="center"/>
    </xf>
    <xf numFmtId="0" fontId="55" fillId="5" borderId="25" xfId="0" applyFont="1" applyFill="1" applyBorder="1" applyAlignment="1">
      <alignment horizontal="left" vertical="center" wrapText="1" indent="2"/>
    </xf>
    <xf numFmtId="49" fontId="55" fillId="5" borderId="25" xfId="0" applyNumberFormat="1" applyFont="1" applyFill="1" applyBorder="1" applyAlignment="1">
      <alignment horizontal="center" vertical="center" wrapText="1"/>
    </xf>
    <xf numFmtId="3" fontId="56" fillId="0" borderId="11" xfId="0" applyNumberFormat="1" applyFont="1" applyBorder="1" applyAlignment="1">
      <alignment horizontal="right" vertical="center"/>
    </xf>
    <xf numFmtId="3" fontId="56" fillId="0" borderId="47" xfId="0" applyNumberFormat="1" applyFont="1" applyBorder="1" applyAlignment="1">
      <alignment horizontal="right" vertical="center"/>
    </xf>
    <xf numFmtId="3" fontId="50" fillId="0" borderId="11" xfId="0" applyNumberFormat="1" applyFont="1" applyBorder="1" applyAlignment="1">
      <alignment horizontal="right" vertical="center"/>
    </xf>
    <xf numFmtId="3" fontId="56" fillId="0" borderId="48" xfId="0" applyNumberFormat="1" applyFont="1" applyBorder="1" applyAlignment="1">
      <alignment horizontal="right" vertical="center"/>
    </xf>
    <xf numFmtId="0" fontId="56" fillId="0" borderId="11" xfId="0" applyFont="1" applyBorder="1" applyAlignment="1">
      <alignment vertical="center" wrapText="1"/>
    </xf>
    <xf numFmtId="49" fontId="56" fillId="0" borderId="11" xfId="0" applyNumberFormat="1" applyFont="1" applyBorder="1" applyAlignment="1">
      <alignment horizontal="center" vertical="center" wrapText="1"/>
    </xf>
    <xf numFmtId="3" fontId="55" fillId="2" borderId="26" xfId="0" applyNumberFormat="1" applyFont="1" applyFill="1" applyBorder="1" applyAlignment="1">
      <alignment horizontal="right" vertical="center"/>
    </xf>
    <xf numFmtId="3" fontId="55" fillId="0" borderId="49" xfId="0" applyNumberFormat="1" applyFont="1" applyBorder="1" applyAlignment="1">
      <alignment horizontal="right" vertical="center"/>
    </xf>
    <xf numFmtId="3" fontId="27" fillId="2" borderId="26" xfId="0" applyNumberFormat="1" applyFont="1" applyFill="1" applyBorder="1" applyAlignment="1">
      <alignment horizontal="right" vertical="center"/>
    </xf>
    <xf numFmtId="3" fontId="55" fillId="2" borderId="50" xfId="0" applyNumberFormat="1" applyFont="1" applyFill="1" applyBorder="1" applyAlignment="1">
      <alignment horizontal="right" vertical="center"/>
    </xf>
    <xf numFmtId="0" fontId="55" fillId="5" borderId="26" xfId="0" applyFont="1" applyFill="1" applyBorder="1" applyAlignment="1">
      <alignment horizontal="left" vertical="center" wrapText="1" indent="2"/>
    </xf>
    <xf numFmtId="49" fontId="55" fillId="5" borderId="26" xfId="0" applyNumberFormat="1" applyFont="1" applyFill="1" applyBorder="1" applyAlignment="1">
      <alignment horizontal="center" vertical="center" wrapText="1"/>
    </xf>
    <xf numFmtId="3" fontId="55" fillId="0" borderId="51" xfId="0" applyNumberFormat="1" applyFont="1" applyBorder="1" applyAlignment="1">
      <alignment horizontal="right" vertical="center"/>
    </xf>
    <xf numFmtId="3" fontId="55" fillId="2" borderId="25" xfId="0" applyNumberFormat="1" applyFont="1" applyFill="1" applyBorder="1" applyAlignment="1">
      <alignment horizontal="right" vertical="center"/>
    </xf>
    <xf numFmtId="3" fontId="56" fillId="2" borderId="11" xfId="0" applyNumberFormat="1" applyFont="1" applyFill="1" applyBorder="1" applyAlignment="1">
      <alignment horizontal="right" vertical="center"/>
    </xf>
    <xf numFmtId="3" fontId="50" fillId="2" borderId="11" xfId="0" applyNumberFormat="1" applyFont="1" applyFill="1" applyBorder="1" applyAlignment="1">
      <alignment horizontal="right" vertical="center"/>
    </xf>
    <xf numFmtId="3" fontId="56" fillId="2" borderId="48" xfId="0" applyNumberFormat="1" applyFont="1" applyFill="1" applyBorder="1" applyAlignment="1">
      <alignment horizontal="right" vertical="center"/>
    </xf>
    <xf numFmtId="3" fontId="56" fillId="2" borderId="7" xfId="0" applyNumberFormat="1" applyFont="1" applyFill="1" applyBorder="1" applyAlignment="1">
      <alignment horizontal="right" vertical="center"/>
    </xf>
    <xf numFmtId="3" fontId="56" fillId="0" borderId="52" xfId="0" applyNumberFormat="1" applyFont="1" applyBorder="1" applyAlignment="1">
      <alignment horizontal="right" vertical="center"/>
    </xf>
    <xf numFmtId="3" fontId="50" fillId="2" borderId="7" xfId="0" applyNumberFormat="1" applyFont="1" applyFill="1" applyBorder="1" applyAlignment="1">
      <alignment horizontal="right" vertical="center"/>
    </xf>
    <xf numFmtId="3" fontId="56" fillId="2" borderId="53" xfId="0" applyNumberFormat="1" applyFont="1" applyFill="1" applyBorder="1" applyAlignment="1">
      <alignment horizontal="right" vertical="center"/>
    </xf>
    <xf numFmtId="3" fontId="50" fillId="0" borderId="7" xfId="0" applyNumberFormat="1" applyFont="1" applyBorder="1" applyAlignment="1">
      <alignment horizontal="right" vertical="center"/>
    </xf>
    <xf numFmtId="3" fontId="56" fillId="0" borderId="53" xfId="0" applyNumberFormat="1" applyFont="1" applyBorder="1" applyAlignment="1">
      <alignment horizontal="right" vertical="center"/>
    </xf>
    <xf numFmtId="0" fontId="56" fillId="0" borderId="7" xfId="0" applyFont="1" applyBorder="1" applyAlignment="1">
      <alignment vertical="center" wrapText="1"/>
    </xf>
    <xf numFmtId="49" fontId="56" fillId="0" borderId="7" xfId="0" applyNumberFormat="1" applyFont="1" applyBorder="1" applyAlignment="1">
      <alignment horizontal="center" vertical="center" wrapText="1"/>
    </xf>
    <xf numFmtId="0" fontId="38" fillId="0" borderId="0" xfId="0" applyFont="1" applyAlignment="1">
      <alignment vertical="center" wrapText="1"/>
    </xf>
    <xf numFmtId="0" fontId="38" fillId="0" borderId="0" xfId="0" applyFont="1" applyAlignment="1">
      <alignment horizontal="center" vertical="center" wrapText="1"/>
    </xf>
    <xf numFmtId="0" fontId="70" fillId="0" borderId="0" xfId="0" applyFont="1"/>
    <xf numFmtId="0" fontId="27" fillId="0" borderId="27" xfId="0" applyFont="1" applyBorder="1" applyAlignment="1">
      <alignment vertical="center" wrapText="1"/>
    </xf>
    <xf numFmtId="0" fontId="50" fillId="2" borderId="0" xfId="0" applyFont="1" applyFill="1" applyAlignment="1">
      <alignment horizontal="center" vertical="center" wrapText="1"/>
    </xf>
    <xf numFmtId="0" fontId="50" fillId="0" borderId="0" xfId="0" applyFont="1" applyAlignment="1">
      <alignment horizontal="center" vertical="center" wrapText="1"/>
    </xf>
    <xf numFmtId="0" fontId="50" fillId="2" borderId="55" xfId="0" applyFont="1" applyFill="1" applyBorder="1" applyAlignment="1">
      <alignment horizontal="center" vertical="center" wrapText="1"/>
    </xf>
    <xf numFmtId="0" fontId="50" fillId="2" borderId="44" xfId="0" applyFont="1" applyFill="1" applyBorder="1" applyAlignment="1">
      <alignment horizontal="center" vertical="center" wrapText="1"/>
    </xf>
    <xf numFmtId="0" fontId="24" fillId="0" borderId="0" xfId="0" applyFont="1" applyAlignment="1">
      <alignment vertical="center"/>
    </xf>
    <xf numFmtId="0" fontId="25" fillId="0" borderId="0" xfId="0" applyFont="1" applyAlignment="1">
      <alignment horizontal="center"/>
    </xf>
    <xf numFmtId="0" fontId="24" fillId="0" borderId="27" xfId="0" applyFont="1" applyBorder="1" applyAlignment="1">
      <alignment vertical="center" wrapText="1"/>
    </xf>
    <xf numFmtId="0" fontId="45" fillId="0" borderId="15" xfId="0" applyFont="1" applyBorder="1" applyAlignment="1">
      <alignment horizontal="center" vertical="center"/>
    </xf>
    <xf numFmtId="0" fontId="25" fillId="0" borderId="15" xfId="0" applyFont="1" applyBorder="1" applyAlignment="1">
      <alignment vertical="center" wrapText="1"/>
    </xf>
    <xf numFmtId="3" fontId="45" fillId="2" borderId="15" xfId="0" applyNumberFormat="1" applyFont="1" applyFill="1" applyBorder="1" applyAlignment="1">
      <alignment horizontal="right" vertical="center"/>
    </xf>
    <xf numFmtId="0" fontId="45" fillId="0" borderId="14" xfId="0" applyFont="1" applyBorder="1" applyAlignment="1">
      <alignment horizontal="center" vertical="center"/>
    </xf>
    <xf numFmtId="0" fontId="25" fillId="0" borderId="14" xfId="0" applyFont="1" applyBorder="1" applyAlignment="1">
      <alignment vertical="center" wrapText="1"/>
    </xf>
    <xf numFmtId="3" fontId="45" fillId="2" borderId="14" xfId="0" applyNumberFormat="1" applyFont="1" applyFill="1" applyBorder="1" applyAlignment="1">
      <alignment horizontal="right" vertical="center"/>
    </xf>
    <xf numFmtId="0" fontId="25" fillId="0" borderId="27" xfId="0" applyFont="1" applyBorder="1" applyAlignment="1">
      <alignment horizontal="center" vertical="center"/>
    </xf>
    <xf numFmtId="3" fontId="24" fillId="2" borderId="27" xfId="0" applyNumberFormat="1" applyFont="1" applyFill="1" applyBorder="1" applyAlignment="1">
      <alignment horizontal="right" vertical="center"/>
    </xf>
    <xf numFmtId="4" fontId="71" fillId="0" borderId="0" xfId="0" applyNumberFormat="1" applyFont="1"/>
    <xf numFmtId="0" fontId="23" fillId="2" borderId="0" xfId="0" applyFont="1" applyFill="1" applyAlignment="1">
      <alignment horizontal="center" vertical="center" wrapText="1"/>
    </xf>
    <xf numFmtId="0" fontId="23" fillId="2" borderId="0" xfId="0" applyFont="1" applyFill="1" applyAlignment="1">
      <alignment vertical="center" wrapText="1"/>
    </xf>
    <xf numFmtId="0" fontId="55" fillId="0" borderId="0" xfId="0" applyFont="1" applyAlignment="1">
      <alignment horizontal="center" vertical="center" wrapText="1"/>
    </xf>
    <xf numFmtId="0" fontId="27" fillId="2" borderId="0" xfId="11" applyFont="1" applyFill="1"/>
    <xf numFmtId="3" fontId="59" fillId="0" borderId="16" xfId="0" applyNumberFormat="1" applyFont="1" applyBorder="1" applyAlignment="1">
      <alignment vertical="center" wrapText="1"/>
    </xf>
    <xf numFmtId="49" fontId="59" fillId="0" borderId="16" xfId="0" applyNumberFormat="1" applyFont="1" applyBorder="1" applyAlignment="1">
      <alignment horizontal="center" vertical="center" wrapText="1"/>
    </xf>
    <xf numFmtId="0" fontId="45" fillId="0" borderId="0" xfId="0" applyFont="1" applyAlignment="1">
      <alignment horizontal="center" vertical="center" wrapText="1"/>
    </xf>
    <xf numFmtId="0" fontId="73" fillId="0" borderId="0" xfId="0" applyFont="1"/>
    <xf numFmtId="0" fontId="73" fillId="0" borderId="0" xfId="0" applyFont="1" applyAlignment="1">
      <alignment vertical="center"/>
    </xf>
    <xf numFmtId="0" fontId="23" fillId="0" borderId="0" xfId="0" applyFont="1" applyAlignment="1">
      <alignment vertical="center" wrapText="1"/>
    </xf>
    <xf numFmtId="0" fontId="70" fillId="0" borderId="0" xfId="0" applyFont="1" applyAlignment="1">
      <alignment vertical="center"/>
    </xf>
    <xf numFmtId="0" fontId="24" fillId="2" borderId="27" xfId="0" applyFont="1" applyFill="1" applyBorder="1" applyAlignment="1">
      <alignment horizontal="center" vertical="center" wrapText="1"/>
    </xf>
    <xf numFmtId="0" fontId="24" fillId="0" borderId="0" xfId="0" applyFont="1" applyAlignment="1">
      <alignment vertical="center" wrapText="1"/>
    </xf>
    <xf numFmtId="0" fontId="38" fillId="0" borderId="0" xfId="0" applyFont="1" applyAlignment="1">
      <alignment vertical="center"/>
    </xf>
    <xf numFmtId="0" fontId="55" fillId="0" borderId="0" xfId="0" applyFont="1"/>
    <xf numFmtId="0" fontId="55" fillId="0" borderId="0" xfId="0" applyFont="1" applyAlignment="1">
      <alignment vertical="center"/>
    </xf>
    <xf numFmtId="0" fontId="23" fillId="2" borderId="0" xfId="0" applyFont="1" applyFill="1"/>
    <xf numFmtId="0" fontId="23" fillId="2" borderId="2" xfId="0" applyFont="1" applyFill="1" applyBorder="1" applyAlignment="1">
      <alignment vertical="center"/>
    </xf>
    <xf numFmtId="0" fontId="55" fillId="0" borderId="0" xfId="0" applyFont="1" applyAlignment="1">
      <alignment horizontal="center" vertical="center"/>
    </xf>
    <xf numFmtId="0" fontId="23" fillId="2" borderId="3" xfId="0" applyFont="1" applyFill="1" applyBorder="1" applyAlignment="1">
      <alignment horizontal="center" vertical="center" wrapText="1"/>
    </xf>
    <xf numFmtId="49" fontId="38" fillId="0" borderId="30" xfId="0" applyNumberFormat="1" applyFont="1" applyBorder="1" applyAlignment="1">
      <alignment horizontal="center" vertical="center" wrapText="1"/>
    </xf>
    <xf numFmtId="0" fontId="38" fillId="0" borderId="30" xfId="0" applyFont="1" applyBorder="1" applyAlignment="1">
      <alignment vertical="center" wrapText="1"/>
    </xf>
    <xf numFmtId="3" fontId="38" fillId="0" borderId="30" xfId="0" applyNumberFormat="1" applyFont="1" applyBorder="1" applyAlignment="1">
      <alignment vertical="center" wrapText="1"/>
    </xf>
    <xf numFmtId="3" fontId="38" fillId="2" borderId="30" xfId="0" applyNumberFormat="1" applyFont="1" applyFill="1" applyBorder="1" applyAlignment="1">
      <alignment vertical="center" wrapText="1"/>
    </xf>
    <xf numFmtId="49" fontId="38" fillId="0" borderId="22" xfId="0" applyNumberFormat="1" applyFont="1" applyBorder="1" applyAlignment="1">
      <alignment horizontal="center" vertical="center" wrapText="1"/>
    </xf>
    <xf numFmtId="3" fontId="38" fillId="0" borderId="22" xfId="0" applyNumberFormat="1" applyFont="1" applyBorder="1" applyAlignment="1">
      <alignment vertical="center" wrapText="1"/>
    </xf>
    <xf numFmtId="3" fontId="38" fillId="2" borderId="22" xfId="0" applyNumberFormat="1" applyFont="1" applyFill="1" applyBorder="1" applyAlignment="1">
      <alignment vertical="center" wrapText="1"/>
    </xf>
    <xf numFmtId="49" fontId="38" fillId="5" borderId="22" xfId="0" applyNumberFormat="1" applyFont="1" applyFill="1" applyBorder="1" applyAlignment="1">
      <alignment horizontal="center" vertical="center" wrapText="1"/>
    </xf>
    <xf numFmtId="49" fontId="38" fillId="0" borderId="24" xfId="0" applyNumberFormat="1" applyFont="1" applyBorder="1" applyAlignment="1">
      <alignment horizontal="center" vertical="center" wrapText="1"/>
    </xf>
    <xf numFmtId="0" fontId="38" fillId="0" borderId="24" xfId="0" applyFont="1" applyBorder="1" applyAlignment="1">
      <alignment vertical="center" wrapText="1"/>
    </xf>
    <xf numFmtId="3" fontId="38" fillId="0" borderId="24" xfId="0" applyNumberFormat="1" applyFont="1" applyBorder="1" applyAlignment="1">
      <alignment vertical="center" wrapText="1"/>
    </xf>
    <xf numFmtId="3" fontId="38" fillId="2" borderId="24" xfId="0" applyNumberFormat="1" applyFont="1" applyFill="1" applyBorder="1" applyAlignment="1">
      <alignment vertical="center" wrapText="1"/>
    </xf>
    <xf numFmtId="0" fontId="59" fillId="0" borderId="0" xfId="0" applyFont="1"/>
    <xf numFmtId="49" fontId="38" fillId="0" borderId="19" xfId="0" applyNumberFormat="1" applyFont="1" applyBorder="1" applyAlignment="1">
      <alignment horizontal="center" vertical="center" wrapText="1"/>
    </xf>
    <xf numFmtId="0" fontId="38" fillId="0" borderId="19" xfId="0" applyFont="1" applyBorder="1" applyAlignment="1">
      <alignment horizontal="left" vertical="center" wrapText="1" indent="2"/>
    </xf>
    <xf numFmtId="3" fontId="38" fillId="0" borderId="19" xfId="0" applyNumberFormat="1" applyFont="1" applyBorder="1" applyAlignment="1">
      <alignment vertical="center" wrapText="1"/>
    </xf>
    <xf numFmtId="49" fontId="38" fillId="0" borderId="4" xfId="0" applyNumberFormat="1" applyFont="1" applyBorder="1" applyAlignment="1">
      <alignment horizontal="center" vertical="center" wrapText="1"/>
    </xf>
    <xf numFmtId="3" fontId="38" fillId="0" borderId="4" xfId="0" applyNumberFormat="1" applyFont="1" applyBorder="1" applyAlignment="1">
      <alignment vertical="center" wrapText="1"/>
    </xf>
    <xf numFmtId="49" fontId="38" fillId="0" borderId="18" xfId="0" applyNumberFormat="1" applyFont="1" applyBorder="1" applyAlignment="1">
      <alignment horizontal="center" vertical="center" wrapText="1"/>
    </xf>
    <xf numFmtId="0" fontId="38" fillId="0" borderId="18" xfId="0" applyFont="1" applyBorder="1" applyAlignment="1">
      <alignment horizontal="left" vertical="center" wrapText="1" indent="2"/>
    </xf>
    <xf numFmtId="3" fontId="38" fillId="0" borderId="18" xfId="0" applyNumberFormat="1" applyFont="1" applyBorder="1" applyAlignment="1">
      <alignment vertical="center" wrapText="1"/>
    </xf>
    <xf numFmtId="49" fontId="38" fillId="0" borderId="14" xfId="0" applyNumberFormat="1" applyFont="1" applyBorder="1" applyAlignment="1">
      <alignment horizontal="center" vertical="center" wrapText="1"/>
    </xf>
    <xf numFmtId="0" fontId="38" fillId="0" borderId="14" xfId="0" applyFont="1" applyBorder="1" applyAlignment="1">
      <alignment horizontal="left" vertical="center" wrapText="1" indent="2"/>
    </xf>
    <xf numFmtId="3" fontId="38" fillId="0" borderId="14" xfId="0" applyNumberFormat="1" applyFont="1" applyBorder="1" applyAlignment="1">
      <alignment vertical="center" wrapText="1"/>
    </xf>
    <xf numFmtId="49" fontId="59" fillId="0" borderId="2" xfId="0" applyNumberFormat="1" applyFont="1" applyBorder="1" applyAlignment="1">
      <alignment horizontal="center" vertical="center" wrapText="1"/>
    </xf>
    <xf numFmtId="0" fontId="59" fillId="0" borderId="2" xfId="0" applyFont="1" applyBorder="1" applyAlignment="1">
      <alignment vertical="center" wrapText="1"/>
    </xf>
    <xf numFmtId="3" fontId="59" fillId="0" borderId="2" xfId="0" applyNumberFormat="1" applyFont="1" applyBorder="1" applyAlignment="1">
      <alignment vertical="center" wrapText="1"/>
    </xf>
    <xf numFmtId="49" fontId="59" fillId="0" borderId="11" xfId="0" applyNumberFormat="1" applyFont="1" applyBorder="1" applyAlignment="1">
      <alignment horizontal="center" vertical="center" wrapText="1"/>
    </xf>
    <xf numFmtId="0" fontId="59" fillId="0" borderId="11" xfId="0" applyFont="1" applyBorder="1" applyAlignment="1">
      <alignment vertical="center" wrapText="1"/>
    </xf>
    <xf numFmtId="3" fontId="59" fillId="0" borderId="11" xfId="0" applyNumberFormat="1" applyFont="1" applyBorder="1" applyAlignment="1">
      <alignment vertical="center" wrapText="1"/>
    </xf>
    <xf numFmtId="49" fontId="38" fillId="0" borderId="23" xfId="0" applyNumberFormat="1" applyFont="1" applyBorder="1" applyAlignment="1">
      <alignment horizontal="center" vertical="center" wrapText="1"/>
    </xf>
    <xf numFmtId="3" fontId="38" fillId="0" borderId="23" xfId="0" applyNumberFormat="1" applyFont="1" applyBorder="1" applyAlignment="1">
      <alignment vertical="center" wrapText="1"/>
    </xf>
    <xf numFmtId="3" fontId="38" fillId="0" borderId="23" xfId="0" quotePrefix="1" applyNumberFormat="1" applyFont="1" applyBorder="1" applyAlignment="1">
      <alignment vertical="center" wrapText="1"/>
    </xf>
    <xf numFmtId="0" fontId="51" fillId="8" borderId="7" xfId="0" applyFont="1" applyFill="1" applyBorder="1" applyAlignment="1">
      <alignment horizontal="center" vertical="center" wrapText="1"/>
    </xf>
    <xf numFmtId="49" fontId="38" fillId="0" borderId="22" xfId="0" applyNumberFormat="1" applyFont="1" applyBorder="1" applyAlignment="1">
      <alignment horizontal="left" vertical="center" indent="2"/>
    </xf>
    <xf numFmtId="0" fontId="38" fillId="8" borderId="0" xfId="0" applyFont="1" applyFill="1" applyAlignment="1">
      <alignment vertical="center" wrapText="1"/>
    </xf>
    <xf numFmtId="0" fontId="51" fillId="8" borderId="26" xfId="0" applyFont="1" applyFill="1" applyBorder="1" applyAlignment="1">
      <alignment horizontal="center" vertical="center" wrapText="1"/>
    </xf>
    <xf numFmtId="0" fontId="51" fillId="8" borderId="0" xfId="0" applyFont="1" applyFill="1" applyAlignment="1">
      <alignment horizontal="center" vertical="center" wrapText="1"/>
    </xf>
    <xf numFmtId="49" fontId="59" fillId="0" borderId="12" xfId="0" applyNumberFormat="1" applyFont="1" applyBorder="1" applyAlignment="1">
      <alignment horizontal="center" vertical="center" wrapText="1"/>
    </xf>
    <xf numFmtId="0" fontId="44" fillId="0" borderId="0" xfId="0" applyFont="1" applyAlignment="1">
      <alignment vertical="center"/>
    </xf>
    <xf numFmtId="0" fontId="27" fillId="0" borderId="0" xfId="0" applyFont="1" applyAlignment="1">
      <alignment vertical="center"/>
    </xf>
    <xf numFmtId="0" fontId="59" fillId="0" borderId="0" xfId="0" applyFont="1" applyAlignment="1">
      <alignment vertical="center"/>
    </xf>
    <xf numFmtId="49" fontId="25" fillId="0" borderId="23" xfId="0" applyNumberFormat="1" applyFont="1" applyBorder="1" applyAlignment="1">
      <alignment horizontal="center" vertical="center" wrapText="1"/>
    </xf>
    <xf numFmtId="0" fontId="25" fillId="0" borderId="23" xfId="0" applyFont="1" applyBorder="1" applyAlignment="1">
      <alignment vertical="center" wrapText="1"/>
    </xf>
    <xf numFmtId="3" fontId="25" fillId="0" borderId="23" xfId="0" applyNumberFormat="1" applyFont="1" applyBorder="1" applyAlignment="1">
      <alignment vertical="center" wrapText="1"/>
    </xf>
    <xf numFmtId="49" fontId="25" fillId="5" borderId="22" xfId="0" applyNumberFormat="1" applyFont="1" applyFill="1" applyBorder="1" applyAlignment="1">
      <alignment horizontal="center" vertical="center" wrapText="1"/>
    </xf>
    <xf numFmtId="0" fontId="25" fillId="0" borderId="22" xfId="0" applyFont="1" applyBorder="1" applyAlignment="1">
      <alignment vertical="center" wrapText="1"/>
    </xf>
    <xf numFmtId="3" fontId="25" fillId="0" borderId="22" xfId="0" applyNumberFormat="1" applyFont="1" applyBorder="1" applyAlignment="1">
      <alignment vertical="center" wrapText="1"/>
    </xf>
    <xf numFmtId="3" fontId="25" fillId="0" borderId="22" xfId="0" quotePrefix="1" applyNumberFormat="1" applyFont="1" applyBorder="1" applyAlignment="1">
      <alignment vertical="center" wrapText="1"/>
    </xf>
    <xf numFmtId="49" fontId="25" fillId="0" borderId="22" xfId="0" applyNumberFormat="1" applyFont="1" applyBorder="1" applyAlignment="1">
      <alignment horizontal="center" vertical="center" wrapText="1"/>
    </xf>
    <xf numFmtId="3" fontId="25" fillId="2" borderId="22" xfId="0" applyNumberFormat="1" applyFont="1" applyFill="1" applyBorder="1" applyAlignment="1">
      <alignment vertical="center" wrapText="1"/>
    </xf>
    <xf numFmtId="49" fontId="25" fillId="5" borderId="24" xfId="0" applyNumberFormat="1" applyFont="1" applyFill="1" applyBorder="1" applyAlignment="1">
      <alignment horizontal="center" vertical="center" wrapText="1"/>
    </xf>
    <xf numFmtId="0" fontId="25" fillId="0" borderId="24" xfId="0" applyFont="1" applyBorder="1" applyAlignment="1">
      <alignment vertical="center" wrapText="1"/>
    </xf>
    <xf numFmtId="3" fontId="25" fillId="2" borderId="24" xfId="0" applyNumberFormat="1" applyFont="1" applyFill="1" applyBorder="1" applyAlignment="1">
      <alignment vertical="center" wrapText="1"/>
    </xf>
    <xf numFmtId="49" fontId="21" fillId="5" borderId="16" xfId="0" applyNumberFormat="1" applyFont="1" applyFill="1" applyBorder="1" applyAlignment="1">
      <alignment horizontal="center" vertical="center" wrapText="1"/>
    </xf>
    <xf numFmtId="0" fontId="21" fillId="0" borderId="16" xfId="0" applyFont="1" applyBorder="1" applyAlignment="1">
      <alignment vertical="center" wrapText="1"/>
    </xf>
    <xf numFmtId="3" fontId="21" fillId="2" borderId="16" xfId="0" applyNumberFormat="1" applyFont="1" applyFill="1" applyBorder="1" applyAlignment="1">
      <alignment vertical="center"/>
    </xf>
    <xf numFmtId="3" fontId="21" fillId="2" borderId="16" xfId="0" applyNumberFormat="1" applyFont="1" applyFill="1" applyBorder="1" applyAlignment="1">
      <alignment vertical="center" wrapText="1"/>
    </xf>
    <xf numFmtId="3" fontId="38" fillId="0" borderId="23" xfId="0" applyNumberFormat="1" applyFont="1" applyBorder="1" applyAlignment="1">
      <alignment horizontal="center" vertical="center" wrapText="1"/>
    </xf>
    <xf numFmtId="3" fontId="38" fillId="0" borderId="22" xfId="0" applyNumberFormat="1" applyFont="1" applyBorder="1" applyAlignment="1">
      <alignment horizontal="center" vertical="center" wrapText="1"/>
    </xf>
    <xf numFmtId="3" fontId="38" fillId="0" borderId="24" xfId="0" applyNumberFormat="1" applyFont="1" applyBorder="1" applyAlignment="1">
      <alignment horizontal="center" vertical="center" wrapText="1"/>
    </xf>
    <xf numFmtId="3" fontId="59" fillId="0" borderId="16" xfId="0" applyNumberFormat="1" applyFont="1" applyBorder="1" applyAlignment="1">
      <alignment horizontal="center" vertical="center" wrapText="1"/>
    </xf>
    <xf numFmtId="49" fontId="38" fillId="8" borderId="23" xfId="0" applyNumberFormat="1" applyFont="1" applyFill="1" applyBorder="1" applyAlignment="1">
      <alignment vertical="center" wrapText="1"/>
    </xf>
    <xf numFmtId="3" fontId="38" fillId="0" borderId="22" xfId="0" quotePrefix="1" applyNumberFormat="1" applyFont="1" applyBorder="1" applyAlignment="1">
      <alignment horizontal="center" vertical="center" wrapText="1"/>
    </xf>
    <xf numFmtId="0" fontId="38" fillId="5" borderId="22" xfId="0" applyFont="1" applyFill="1" applyBorder="1" applyAlignment="1">
      <alignment horizontal="left" vertical="center" wrapText="1" indent="3"/>
    </xf>
    <xf numFmtId="0" fontId="38" fillId="5" borderId="24" xfId="0" applyFont="1" applyFill="1" applyBorder="1" applyAlignment="1">
      <alignment horizontal="left" vertical="center" wrapText="1" indent="3"/>
    </xf>
    <xf numFmtId="3" fontId="59" fillId="0" borderId="16" xfId="0" quotePrefix="1" applyNumberFormat="1" applyFont="1" applyBorder="1" applyAlignment="1">
      <alignment horizontal="center" vertical="center"/>
    </xf>
    <xf numFmtId="0" fontId="55" fillId="2" borderId="0" xfId="11" applyFont="1" applyFill="1"/>
    <xf numFmtId="0" fontId="76" fillId="0" borderId="0" xfId="18" applyFont="1" applyAlignment="1">
      <alignment horizontal="left" vertical="center"/>
    </xf>
    <xf numFmtId="0" fontId="55" fillId="0" borderId="0" xfId="18" applyFont="1" applyAlignment="1">
      <alignment vertical="center"/>
    </xf>
    <xf numFmtId="0" fontId="45" fillId="2" borderId="0" xfId="11" applyFont="1" applyFill="1"/>
    <xf numFmtId="0" fontId="45" fillId="0" borderId="0" xfId="18" applyFont="1" applyAlignment="1">
      <alignment vertical="center"/>
    </xf>
    <xf numFmtId="0" fontId="25" fillId="2" borderId="0" xfId="11" applyFont="1" applyFill="1" applyAlignment="1">
      <alignment vertical="center"/>
    </xf>
    <xf numFmtId="0" fontId="25" fillId="2" borderId="0" xfId="11" applyFont="1" applyFill="1"/>
    <xf numFmtId="0" fontId="38" fillId="2" borderId="0" xfId="11" applyFont="1" applyFill="1"/>
    <xf numFmtId="0" fontId="78" fillId="2" borderId="0" xfId="11" applyFont="1" applyFill="1"/>
    <xf numFmtId="0" fontId="45" fillId="0" borderId="4" xfId="0" applyFont="1" applyBorder="1" applyAlignment="1">
      <alignment horizontal="left" vertical="center" wrapText="1"/>
    </xf>
    <xf numFmtId="0" fontId="45" fillId="0" borderId="15" xfId="0" applyFont="1" applyBorder="1" applyAlignment="1">
      <alignment horizontal="left" vertical="center" wrapText="1"/>
    </xf>
    <xf numFmtId="0" fontId="30" fillId="0" borderId="0" xfId="0" applyFont="1" applyAlignment="1">
      <alignment horizontal="center"/>
    </xf>
    <xf numFmtId="0" fontId="80" fillId="0" borderId="0" xfId="0" applyFont="1"/>
    <xf numFmtId="0" fontId="81" fillId="0" borderId="0" xfId="0" applyFont="1"/>
    <xf numFmtId="0" fontId="30" fillId="0" borderId="4" xfId="0" applyFont="1" applyBorder="1"/>
    <xf numFmtId="0" fontId="30" fillId="0" borderId="13" xfId="0" applyFont="1" applyBorder="1"/>
    <xf numFmtId="0" fontId="18" fillId="2" borderId="0" xfId="0" applyFont="1" applyFill="1"/>
    <xf numFmtId="0" fontId="77" fillId="2" borderId="0" xfId="2" applyFont="1" applyFill="1" applyBorder="1" applyAlignment="1">
      <alignment horizontal="center" vertical="center" wrapText="1"/>
    </xf>
    <xf numFmtId="3" fontId="23" fillId="0" borderId="20" xfId="0" applyNumberFormat="1" applyFont="1" applyBorder="1" applyAlignment="1">
      <alignment horizontal="center" vertical="center" wrapText="1"/>
    </xf>
    <xf numFmtId="3" fontId="50" fillId="0" borderId="0" xfId="0" applyNumberFormat="1" applyFont="1" applyAlignment="1">
      <alignment horizontal="center" vertical="center" wrapText="1"/>
    </xf>
    <xf numFmtId="3" fontId="27" fillId="0" borderId="24" xfId="0" applyNumberFormat="1" applyFont="1" applyBorder="1" applyAlignment="1">
      <alignment horizontal="center" vertical="center" wrapText="1"/>
    </xf>
    <xf numFmtId="10" fontId="27" fillId="0" borderId="24" xfId="0" applyNumberFormat="1" applyFont="1" applyBorder="1" applyAlignment="1">
      <alignment horizontal="center" vertical="center" wrapText="1"/>
    </xf>
    <xf numFmtId="3" fontId="27" fillId="0" borderId="22" xfId="0" applyNumberFormat="1" applyFont="1" applyBorder="1" applyAlignment="1">
      <alignment horizontal="center" vertical="center" wrapText="1"/>
    </xf>
    <xf numFmtId="10" fontId="27" fillId="0" borderId="22" xfId="0" applyNumberFormat="1" applyFont="1" applyBorder="1" applyAlignment="1">
      <alignment horizontal="center" vertical="center" wrapText="1"/>
    </xf>
    <xf numFmtId="0" fontId="25" fillId="0" borderId="0" xfId="0" applyFont="1" applyAlignment="1">
      <alignment wrapText="1"/>
    </xf>
    <xf numFmtId="0" fontId="83" fillId="0" borderId="0" xfId="0" applyFont="1"/>
    <xf numFmtId="0" fontId="83" fillId="0" borderId="0" xfId="0" applyFont="1" applyAlignment="1">
      <alignment wrapText="1"/>
    </xf>
    <xf numFmtId="0" fontId="19" fillId="0" borderId="0" xfId="0" quotePrefix="1" applyFont="1" applyAlignment="1">
      <alignment horizontal="left" vertical="center" indent="5"/>
    </xf>
    <xf numFmtId="0" fontId="55" fillId="2" borderId="2" xfId="0" applyFont="1" applyFill="1" applyBorder="1" applyAlignment="1">
      <alignment horizontal="center" vertical="center" wrapText="1"/>
    </xf>
    <xf numFmtId="0" fontId="38" fillId="2" borderId="0" xfId="0" applyFont="1" applyFill="1" applyAlignment="1">
      <alignment horizontal="center" vertical="center" wrapText="1"/>
    </xf>
    <xf numFmtId="0" fontId="50" fillId="0" borderId="23" xfId="0" applyFont="1" applyBorder="1" applyAlignment="1">
      <alignment horizontal="center" vertical="center"/>
    </xf>
    <xf numFmtId="0" fontId="50" fillId="0" borderId="23" xfId="0" applyFont="1" applyBorder="1" applyAlignment="1">
      <alignment vertical="center" wrapText="1"/>
    </xf>
    <xf numFmtId="3" fontId="50" fillId="2" borderId="23" xfId="0" applyNumberFormat="1" applyFont="1" applyFill="1" applyBorder="1" applyAlignment="1">
      <alignment horizontal="center" vertical="center" wrapText="1"/>
    </xf>
    <xf numFmtId="166" fontId="50" fillId="2" borderId="23" xfId="3" applyNumberFormat="1" applyFont="1" applyFill="1" applyBorder="1" applyAlignment="1">
      <alignment horizontal="center" vertical="center" wrapText="1"/>
    </xf>
    <xf numFmtId="3" fontId="50" fillId="0" borderId="23" xfId="0" applyNumberFormat="1" applyFont="1" applyBorder="1" applyAlignment="1">
      <alignment horizontal="center" vertical="center" wrapText="1"/>
    </xf>
    <xf numFmtId="0" fontId="27" fillId="0" borderId="0" xfId="0" applyFont="1" applyAlignment="1">
      <alignment horizontal="center" vertical="center" wrapText="1"/>
    </xf>
    <xf numFmtId="0" fontId="50" fillId="0" borderId="22" xfId="0" applyFont="1" applyBorder="1" applyAlignment="1">
      <alignment horizontal="center" vertical="center"/>
    </xf>
    <xf numFmtId="0" fontId="50" fillId="0" borderId="22" xfId="0" applyFont="1" applyBorder="1" applyAlignment="1">
      <alignment vertical="center" wrapText="1"/>
    </xf>
    <xf numFmtId="3" fontId="50" fillId="2" borderId="22" xfId="0" applyNumberFormat="1" applyFont="1" applyFill="1" applyBorder="1" applyAlignment="1">
      <alignment horizontal="center" vertical="center" wrapText="1"/>
    </xf>
    <xf numFmtId="166" fontId="50" fillId="2" borderId="22" xfId="3" applyNumberFormat="1" applyFont="1" applyFill="1" applyBorder="1" applyAlignment="1">
      <alignment horizontal="center" vertical="center" wrapText="1"/>
    </xf>
    <xf numFmtId="3" fontId="50" fillId="0" borderId="22" xfId="0" applyNumberFormat="1" applyFont="1" applyBorder="1" applyAlignment="1">
      <alignment horizontal="center" vertical="center" wrapText="1"/>
    </xf>
    <xf numFmtId="10" fontId="50" fillId="0" borderId="22" xfId="0" applyNumberFormat="1" applyFont="1" applyBorder="1" applyAlignment="1">
      <alignment horizontal="center" vertical="center" wrapText="1"/>
    </xf>
    <xf numFmtId="0" fontId="27" fillId="0" borderId="22" xfId="0" applyFont="1" applyBorder="1" applyAlignment="1">
      <alignment horizontal="center" vertical="center"/>
    </xf>
    <xf numFmtId="3" fontId="27" fillId="2" borderId="0" xfId="0" applyNumberFormat="1" applyFont="1" applyFill="1" applyAlignment="1">
      <alignment horizontal="center" vertical="center" wrapText="1"/>
    </xf>
    <xf numFmtId="0" fontId="27" fillId="0" borderId="24" xfId="0" applyFont="1" applyBorder="1" applyAlignment="1">
      <alignment horizontal="center" vertical="center"/>
    </xf>
    <xf numFmtId="0" fontId="50" fillId="0" borderId="0" xfId="0" applyFont="1"/>
    <xf numFmtId="0" fontId="23" fillId="0" borderId="16" xfId="0" applyFont="1" applyBorder="1" applyAlignment="1">
      <alignment vertical="center" wrapText="1"/>
    </xf>
    <xf numFmtId="3" fontId="23" fillId="0" borderId="16" xfId="0" applyNumberFormat="1" applyFont="1" applyBorder="1" applyAlignment="1">
      <alignment horizontal="center" vertical="center" wrapText="1"/>
    </xf>
    <xf numFmtId="10" fontId="23" fillId="0" borderId="16" xfId="0" applyNumberFormat="1" applyFont="1" applyBorder="1" applyAlignment="1">
      <alignment horizontal="center" vertical="center" wrapText="1"/>
    </xf>
    <xf numFmtId="10" fontId="23" fillId="2" borderId="16" xfId="0" applyNumberFormat="1" applyFont="1" applyFill="1" applyBorder="1" applyAlignment="1">
      <alignment horizontal="center" vertical="center" wrapText="1"/>
    </xf>
    <xf numFmtId="0" fontId="27" fillId="0" borderId="23" xfId="0" applyFont="1" applyBorder="1" applyAlignment="1">
      <alignment horizontal="center" vertical="center"/>
    </xf>
    <xf numFmtId="166" fontId="27" fillId="2" borderId="23" xfId="3" applyNumberFormat="1" applyFont="1" applyFill="1" applyBorder="1" applyAlignment="1">
      <alignment horizontal="center" vertical="center" wrapText="1"/>
    </xf>
    <xf numFmtId="4" fontId="27" fillId="0" borderId="23" xfId="0" applyNumberFormat="1" applyFont="1" applyBorder="1" applyAlignment="1">
      <alignment horizontal="center" vertical="center" wrapText="1"/>
    </xf>
    <xf numFmtId="166" fontId="27" fillId="2" borderId="22" xfId="3" applyNumberFormat="1" applyFont="1" applyFill="1" applyBorder="1" applyAlignment="1">
      <alignment horizontal="center" vertical="center" wrapText="1"/>
    </xf>
    <xf numFmtId="4" fontId="27" fillId="0" borderId="22" xfId="0" applyNumberFormat="1" applyFont="1" applyBorder="1" applyAlignment="1">
      <alignment horizontal="center" vertical="center" wrapText="1"/>
    </xf>
    <xf numFmtId="3" fontId="56" fillId="0" borderId="16" xfId="0" applyNumberFormat="1" applyFont="1" applyBorder="1" applyAlignment="1">
      <alignment horizontal="center" vertical="center" wrapText="1"/>
    </xf>
    <xf numFmtId="0" fontId="55" fillId="0" borderId="16" xfId="0" applyFont="1" applyBorder="1" applyAlignment="1">
      <alignment vertical="center" wrapText="1"/>
    </xf>
    <xf numFmtId="3" fontId="55" fillId="0" borderId="24" xfId="0" applyNumberFormat="1" applyFont="1" applyBorder="1" applyAlignment="1">
      <alignment horizontal="center" vertical="center" wrapText="1"/>
    </xf>
    <xf numFmtId="9" fontId="55" fillId="0" borderId="24" xfId="0" applyNumberFormat="1" applyFont="1" applyBorder="1" applyAlignment="1">
      <alignment horizontal="center" vertical="center" wrapText="1"/>
    </xf>
    <xf numFmtId="0" fontId="55" fillId="0" borderId="24" xfId="0" applyFont="1" applyBorder="1" applyAlignment="1">
      <alignment vertical="center" wrapText="1"/>
    </xf>
    <xf numFmtId="3" fontId="55" fillId="0" borderId="22" xfId="0" applyNumberFormat="1" applyFont="1" applyBorder="1" applyAlignment="1">
      <alignment horizontal="center" vertical="center" wrapText="1"/>
    </xf>
    <xf numFmtId="9" fontId="55" fillId="0" borderId="22" xfId="0" applyNumberFormat="1" applyFont="1" applyBorder="1" applyAlignment="1">
      <alignment horizontal="center" vertical="center" wrapText="1"/>
    </xf>
    <xf numFmtId="0" fontId="55" fillId="0" borderId="22" xfId="0" applyFont="1" applyBorder="1" applyAlignment="1">
      <alignment vertical="center" wrapText="1"/>
    </xf>
    <xf numFmtId="3" fontId="55" fillId="0" borderId="23" xfId="0" applyNumberFormat="1" applyFont="1" applyBorder="1" applyAlignment="1">
      <alignment horizontal="center" vertical="center" wrapText="1"/>
    </xf>
    <xf numFmtId="9" fontId="55" fillId="0" borderId="23" xfId="0" applyNumberFormat="1" applyFont="1" applyBorder="1" applyAlignment="1">
      <alignment horizontal="center" wrapText="1"/>
    </xf>
    <xf numFmtId="0" fontId="55" fillId="0" borderId="23" xfId="0" applyFont="1" applyBorder="1" applyAlignment="1">
      <alignment vertical="center" wrapText="1"/>
    </xf>
    <xf numFmtId="0" fontId="38" fillId="0" borderId="27" xfId="0" applyFont="1" applyBorder="1" applyAlignment="1">
      <alignment horizontal="center" vertical="center" wrapText="1"/>
    </xf>
    <xf numFmtId="3" fontId="60" fillId="0" borderId="0" xfId="3" applyNumberFormat="1" applyFont="1" applyAlignment="1">
      <alignment horizontal="center" vertical="center"/>
    </xf>
    <xf numFmtId="3" fontId="50" fillId="0" borderId="27" xfId="0" applyNumberFormat="1" applyFont="1" applyBorder="1" applyAlignment="1">
      <alignment horizontal="center" vertical="center" wrapText="1"/>
    </xf>
    <xf numFmtId="0" fontId="50" fillId="0" borderId="27" xfId="0" applyFont="1" applyBorder="1" applyAlignment="1">
      <alignment vertical="center" wrapText="1"/>
    </xf>
    <xf numFmtId="3" fontId="50" fillId="0" borderId="2" xfId="0" applyNumberFormat="1" applyFont="1" applyBorder="1" applyAlignment="1">
      <alignment horizontal="center" vertical="center" wrapText="1"/>
    </xf>
    <xf numFmtId="0" fontId="50" fillId="0" borderId="2" xfId="0" applyFont="1" applyBorder="1" applyAlignment="1">
      <alignment vertical="center" wrapText="1"/>
    </xf>
    <xf numFmtId="0" fontId="27" fillId="0" borderId="2" xfId="0" applyFont="1" applyBorder="1" applyAlignment="1">
      <alignment vertical="center" wrapText="1"/>
    </xf>
    <xf numFmtId="9" fontId="27" fillId="0" borderId="24" xfId="0" applyNumberFormat="1" applyFont="1" applyBorder="1" applyAlignment="1">
      <alignment horizontal="center" vertical="center" wrapText="1"/>
    </xf>
    <xf numFmtId="9" fontId="27" fillId="0" borderId="22" xfId="0" applyNumberFormat="1" applyFont="1" applyBorder="1" applyAlignment="1">
      <alignment horizontal="center" vertical="center" wrapText="1"/>
    </xf>
    <xf numFmtId="3" fontId="27" fillId="0" borderId="23" xfId="0" applyNumberFormat="1" applyFont="1" applyBorder="1" applyAlignment="1">
      <alignment horizontal="center" vertical="center" wrapText="1"/>
    </xf>
    <xf numFmtId="9" fontId="27" fillId="0" borderId="23" xfId="0" applyNumberFormat="1" applyFont="1" applyBorder="1" applyAlignment="1">
      <alignment horizontal="center" vertical="center" wrapText="1"/>
    </xf>
    <xf numFmtId="0" fontId="27" fillId="0" borderId="0" xfId="18" applyFont="1"/>
    <xf numFmtId="0" fontId="51" fillId="0" borderId="0" xfId="0" applyFont="1"/>
    <xf numFmtId="0" fontId="38" fillId="0" borderId="27" xfId="0" applyFont="1" applyBorder="1" applyAlignment="1">
      <alignment horizontal="center" vertical="center"/>
    </xf>
    <xf numFmtId="0" fontId="50" fillId="0" borderId="0" xfId="0" applyFont="1" applyAlignment="1">
      <alignment horizontal="center" vertical="center"/>
    </xf>
    <xf numFmtId="0" fontId="50" fillId="0" borderId="0" xfId="0" applyFont="1" applyAlignment="1">
      <alignment vertical="center"/>
    </xf>
    <xf numFmtId="3" fontId="50" fillId="2" borderId="0" xfId="0" applyNumberFormat="1" applyFont="1" applyFill="1" applyAlignment="1">
      <alignment horizontal="center" vertical="center" wrapText="1"/>
    </xf>
    <xf numFmtId="0" fontId="27" fillId="0" borderId="22" xfId="0" applyFont="1" applyBorder="1" applyAlignment="1">
      <alignment vertical="center"/>
    </xf>
    <xf numFmtId="3" fontId="27" fillId="2" borderId="22" xfId="0" applyNumberFormat="1" applyFont="1" applyFill="1" applyBorder="1" applyAlignment="1">
      <alignment horizontal="center" vertical="center" wrapText="1"/>
    </xf>
    <xf numFmtId="0" fontId="27" fillId="0" borderId="26" xfId="0" applyFont="1" applyBorder="1" applyAlignment="1">
      <alignment horizontal="center" vertical="center"/>
    </xf>
    <xf numFmtId="0" fontId="27" fillId="0" borderId="26" xfId="0" applyFont="1" applyBorder="1" applyAlignment="1">
      <alignment vertical="center"/>
    </xf>
    <xf numFmtId="3" fontId="27" fillId="2" borderId="26" xfId="0" applyNumberFormat="1" applyFont="1" applyFill="1" applyBorder="1" applyAlignment="1">
      <alignment horizontal="center" vertical="center" wrapText="1"/>
    </xf>
    <xf numFmtId="0" fontId="50" fillId="0" borderId="58" xfId="0" applyFont="1" applyBorder="1" applyAlignment="1">
      <alignment horizontal="center" vertical="center"/>
    </xf>
    <xf numFmtId="0" fontId="50" fillId="0" borderId="16" xfId="0" applyFont="1" applyBorder="1" applyAlignment="1">
      <alignment vertical="center"/>
    </xf>
    <xf numFmtId="3" fontId="23" fillId="2" borderId="16" xfId="0" applyNumberFormat="1" applyFont="1" applyFill="1" applyBorder="1" applyAlignment="1">
      <alignment horizontal="center" vertical="center" wrapText="1"/>
    </xf>
    <xf numFmtId="9" fontId="23" fillId="0" borderId="0" xfId="0" applyNumberFormat="1" applyFont="1" applyAlignment="1">
      <alignment horizontal="center" vertical="center" wrapText="1"/>
    </xf>
    <xf numFmtId="0" fontId="27" fillId="0" borderId="22" xfId="0" applyFont="1" applyBorder="1" applyAlignment="1">
      <alignment horizontal="left" vertical="center" wrapText="1"/>
    </xf>
    <xf numFmtId="0" fontId="27" fillId="0" borderId="24" xfId="0" applyFont="1" applyBorder="1" applyAlignment="1">
      <alignment horizontal="left" vertical="center" wrapText="1"/>
    </xf>
    <xf numFmtId="0" fontId="18" fillId="0" borderId="0" xfId="0" applyFont="1" applyAlignment="1">
      <alignment horizontal="center" vertical="center"/>
    </xf>
    <xf numFmtId="3" fontId="23" fillId="5" borderId="16" xfId="0" applyNumberFormat="1" applyFont="1" applyFill="1" applyBorder="1" applyAlignment="1">
      <alignment vertical="center" wrapText="1"/>
    </xf>
    <xf numFmtId="0" fontId="38" fillId="8" borderId="16" xfId="0" applyFont="1" applyFill="1" applyBorder="1" applyAlignment="1">
      <alignment vertical="center" wrapText="1"/>
    </xf>
    <xf numFmtId="0" fontId="38" fillId="0" borderId="16" xfId="0" applyFont="1" applyBorder="1" applyAlignment="1">
      <alignment horizontal="center" vertical="center" wrapText="1"/>
    </xf>
    <xf numFmtId="0" fontId="26" fillId="5" borderId="24" xfId="0" applyFont="1" applyFill="1" applyBorder="1" applyAlignment="1">
      <alignment vertical="center" wrapText="1"/>
    </xf>
    <xf numFmtId="0" fontId="26" fillId="8" borderId="24" xfId="0" applyFont="1" applyFill="1" applyBorder="1" applyAlignment="1">
      <alignment vertical="center" wrapText="1"/>
    </xf>
    <xf numFmtId="0" fontId="26" fillId="0" borderId="24" xfId="0" applyFont="1" applyBorder="1" applyAlignment="1">
      <alignment vertical="center" wrapText="1"/>
    </xf>
    <xf numFmtId="0" fontId="26" fillId="0" borderId="24" xfId="0" applyFont="1" applyBorder="1" applyAlignment="1">
      <alignment horizontal="center" vertical="center" wrapText="1"/>
    </xf>
    <xf numFmtId="0" fontId="27" fillId="8" borderId="22" xfId="0" applyFont="1" applyFill="1" applyBorder="1" applyAlignment="1">
      <alignment vertical="center" wrapText="1"/>
    </xf>
    <xf numFmtId="0" fontId="85" fillId="8" borderId="22" xfId="0" applyFont="1" applyFill="1" applyBorder="1" applyAlignment="1">
      <alignment vertical="center" wrapText="1"/>
    </xf>
    <xf numFmtId="0" fontId="27" fillId="5" borderId="23" xfId="0" applyFont="1" applyFill="1" applyBorder="1" applyAlignment="1">
      <alignment vertical="center" wrapText="1"/>
    </xf>
    <xf numFmtId="0" fontId="27" fillId="5" borderId="23" xfId="0" applyFont="1" applyFill="1" applyBorder="1" applyAlignment="1">
      <alignment horizontal="center" vertical="center" wrapText="1"/>
    </xf>
    <xf numFmtId="0" fontId="27" fillId="8" borderId="23" xfId="0" applyFont="1" applyFill="1" applyBorder="1" applyAlignment="1">
      <alignment vertical="center" wrapText="1"/>
    </xf>
    <xf numFmtId="3" fontId="27" fillId="5" borderId="23" xfId="0" applyNumberFormat="1" applyFont="1" applyFill="1" applyBorder="1" applyAlignment="1">
      <alignment vertical="center" wrapText="1"/>
    </xf>
    <xf numFmtId="3" fontId="27" fillId="0" borderId="23" xfId="19" applyNumberFormat="1" applyFont="1" applyBorder="1" applyAlignment="1">
      <alignment vertical="center" wrapText="1"/>
    </xf>
    <xf numFmtId="0" fontId="45" fillId="0" borderId="0" xfId="0" applyFont="1" applyAlignment="1">
      <alignment vertical="center" wrapText="1"/>
    </xf>
    <xf numFmtId="0" fontId="45" fillId="0" borderId="16" xfId="0" applyFont="1" applyBorder="1" applyAlignment="1">
      <alignment vertical="center" wrapText="1"/>
    </xf>
    <xf numFmtId="0" fontId="45" fillId="0" borderId="16" xfId="0" applyFont="1" applyBorder="1" applyAlignment="1">
      <alignment horizontal="center" vertical="center" wrapText="1"/>
    </xf>
    <xf numFmtId="0" fontId="55" fillId="0" borderId="0" xfId="0" applyFont="1" applyAlignment="1">
      <alignment horizontal="right" vertical="center" wrapText="1"/>
    </xf>
    <xf numFmtId="0" fontId="48" fillId="0" borderId="0" xfId="0" applyFont="1" applyAlignment="1">
      <alignment vertical="center" wrapText="1"/>
    </xf>
    <xf numFmtId="0" fontId="48" fillId="0" borderId="0" xfId="0" applyFont="1" applyAlignment="1">
      <alignment horizontal="center" vertical="center" wrapText="1"/>
    </xf>
    <xf numFmtId="3" fontId="23" fillId="0" borderId="21" xfId="0" applyNumberFormat="1" applyFont="1" applyBorder="1" applyAlignment="1">
      <alignment vertical="center" wrapText="1"/>
    </xf>
    <xf numFmtId="3" fontId="27" fillId="0" borderId="22" xfId="0" applyNumberFormat="1" applyFont="1" applyBorder="1" applyAlignment="1">
      <alignment vertical="center" wrapText="1"/>
    </xf>
    <xf numFmtId="0" fontId="85" fillId="0" borderId="22" xfId="0" applyFont="1" applyBorder="1" applyAlignment="1">
      <alignment vertical="center" wrapText="1"/>
    </xf>
    <xf numFmtId="3" fontId="27" fillId="0" borderId="23" xfId="0" applyNumberFormat="1" applyFont="1" applyBorder="1" applyAlignment="1">
      <alignment vertical="center" wrapText="1"/>
    </xf>
    <xf numFmtId="3" fontId="23" fillId="0" borderId="16" xfId="0" applyNumberFormat="1" applyFont="1" applyBorder="1" applyAlignment="1">
      <alignment horizontal="right" vertical="center" wrapText="1"/>
    </xf>
    <xf numFmtId="0" fontId="23" fillId="0" borderId="16" xfId="0" applyFont="1" applyBorder="1" applyAlignment="1">
      <alignment vertical="center"/>
    </xf>
    <xf numFmtId="0" fontId="26" fillId="0" borderId="0" xfId="0" applyFont="1" applyAlignment="1">
      <alignment horizontal="right" vertical="center" wrapText="1"/>
    </xf>
    <xf numFmtId="3" fontId="27" fillId="0" borderId="24" xfId="0" applyNumberFormat="1" applyFont="1" applyBorder="1" applyAlignment="1">
      <alignment horizontal="right" vertical="center" wrapText="1"/>
    </xf>
    <xf numFmtId="0" fontId="27" fillId="0" borderId="24" xfId="0" applyFont="1" applyBorder="1" applyAlignment="1">
      <alignment vertical="center"/>
    </xf>
    <xf numFmtId="3" fontId="27" fillId="0" borderId="22" xfId="0" applyNumberFormat="1" applyFont="1" applyBorder="1" applyAlignment="1">
      <alignment horizontal="right" vertical="center" wrapText="1"/>
    </xf>
    <xf numFmtId="3" fontId="27" fillId="0" borderId="23" xfId="0" applyNumberFormat="1" applyFont="1" applyBorder="1" applyAlignment="1">
      <alignment horizontal="right" vertical="center" wrapText="1"/>
    </xf>
    <xf numFmtId="0" fontId="27" fillId="0" borderId="23" xfId="0" applyFont="1" applyBorder="1" applyAlignment="1">
      <alignment vertical="center"/>
    </xf>
    <xf numFmtId="0" fontId="57" fillId="0" borderId="0" xfId="0" applyFont="1" applyAlignment="1">
      <alignment horizontal="center" vertical="center"/>
    </xf>
    <xf numFmtId="0" fontId="24" fillId="0" borderId="0" xfId="0" applyFont="1" applyAlignment="1">
      <alignment horizontal="right" vertical="center" wrapText="1"/>
    </xf>
    <xf numFmtId="9" fontId="23" fillId="0" borderId="2" xfId="0" applyNumberFormat="1" applyFont="1" applyBorder="1" applyAlignment="1">
      <alignment horizontal="right" vertical="center" wrapText="1"/>
    </xf>
    <xf numFmtId="0" fontId="23" fillId="0" borderId="0" xfId="0" applyFont="1" applyAlignment="1">
      <alignment horizontal="right" vertical="center" wrapText="1"/>
    </xf>
    <xf numFmtId="0" fontId="86" fillId="0" borderId="0" xfId="0" applyFont="1" applyAlignment="1">
      <alignment horizontal="center" vertical="center"/>
    </xf>
    <xf numFmtId="0" fontId="87" fillId="0" borderId="0" xfId="0" applyFont="1" applyAlignment="1">
      <alignment horizontal="center" vertical="center"/>
    </xf>
    <xf numFmtId="0" fontId="26" fillId="5" borderId="0" xfId="0" applyFont="1" applyFill="1" applyAlignment="1">
      <alignment horizontal="right" vertical="center" wrapText="1"/>
    </xf>
    <xf numFmtId="3" fontId="23" fillId="5" borderId="1" xfId="0" applyNumberFormat="1" applyFont="1" applyFill="1" applyBorder="1" applyAlignment="1">
      <alignment vertical="center" wrapText="1"/>
    </xf>
    <xf numFmtId="0" fontId="50" fillId="0" borderId="1" xfId="0" applyFont="1" applyBorder="1" applyAlignment="1">
      <alignment vertical="center" wrapText="1"/>
    </xf>
    <xf numFmtId="0" fontId="27" fillId="5" borderId="26" xfId="0" applyFont="1" applyFill="1" applyBorder="1" applyAlignment="1">
      <alignment horizontal="right" vertical="center" wrapText="1"/>
    </xf>
    <xf numFmtId="0" fontId="27" fillId="0" borderId="26" xfId="0" applyFont="1" applyBorder="1" applyAlignment="1">
      <alignment vertical="center" wrapText="1"/>
    </xf>
    <xf numFmtId="0" fontId="27" fillId="5" borderId="22" xfId="0" applyFont="1" applyFill="1" applyBorder="1" applyAlignment="1">
      <alignment horizontal="right" vertical="center" wrapText="1"/>
    </xf>
    <xf numFmtId="3" fontId="27" fillId="5" borderId="23" xfId="0" applyNumberFormat="1" applyFont="1" applyFill="1" applyBorder="1" applyAlignment="1">
      <alignment horizontal="right" vertical="center" wrapText="1"/>
    </xf>
    <xf numFmtId="0" fontId="25" fillId="0" borderId="0" xfId="0" applyFont="1" applyAlignment="1">
      <alignment horizontal="right" vertical="center" wrapText="1"/>
    </xf>
    <xf numFmtId="0" fontId="23" fillId="0" borderId="1" xfId="0" applyFont="1" applyBorder="1" applyAlignment="1">
      <alignment vertical="center" wrapText="1"/>
    </xf>
    <xf numFmtId="0" fontId="23" fillId="8" borderId="1" xfId="0" applyFont="1" applyFill="1" applyBorder="1" applyAlignment="1">
      <alignment vertical="center"/>
    </xf>
    <xf numFmtId="3" fontId="23" fillId="0" borderId="1" xfId="0" applyNumberFormat="1" applyFont="1" applyBorder="1" applyAlignment="1">
      <alignment vertical="center"/>
    </xf>
    <xf numFmtId="0" fontId="27" fillId="0" borderId="25" xfId="0" applyFont="1" applyBorder="1" applyAlignment="1">
      <alignment horizontal="center" vertical="center" wrapText="1"/>
    </xf>
    <xf numFmtId="0" fontId="27" fillId="0" borderId="25" xfId="0" applyFont="1" applyBorder="1" applyAlignment="1">
      <alignment vertical="center" wrapText="1"/>
    </xf>
    <xf numFmtId="3" fontId="27" fillId="0" borderId="25" xfId="0" applyNumberFormat="1" applyFont="1" applyBorder="1" applyAlignment="1">
      <alignment vertical="center"/>
    </xf>
    <xf numFmtId="3" fontId="27" fillId="0" borderId="22" xfId="0" applyNumberFormat="1" applyFont="1" applyBorder="1" applyAlignment="1">
      <alignment vertical="center"/>
    </xf>
    <xf numFmtId="3" fontId="27" fillId="8" borderId="22" xfId="0" applyNumberFormat="1" applyFont="1" applyFill="1" applyBorder="1" applyAlignment="1">
      <alignment vertical="center"/>
    </xf>
    <xf numFmtId="3" fontId="27" fillId="0" borderId="24" xfId="0" applyNumberFormat="1" applyFont="1" applyBorder="1" applyAlignment="1">
      <alignment vertical="center"/>
    </xf>
    <xf numFmtId="0" fontId="23" fillId="8" borderId="0" xfId="0" applyFont="1" applyFill="1" applyAlignment="1">
      <alignment vertical="center"/>
    </xf>
    <xf numFmtId="3" fontId="23" fillId="0" borderId="0" xfId="0" applyNumberFormat="1" applyFont="1" applyAlignment="1">
      <alignment vertical="center"/>
    </xf>
    <xf numFmtId="0" fontId="27" fillId="0" borderId="30" xfId="0" applyFont="1" applyBorder="1" applyAlignment="1">
      <alignment horizontal="center" vertical="center" wrapText="1"/>
    </xf>
    <xf numFmtId="0" fontId="27" fillId="0" borderId="30" xfId="0" applyFont="1" applyBorder="1" applyAlignment="1">
      <alignment vertical="center" wrapText="1"/>
    </xf>
    <xf numFmtId="0" fontId="27" fillId="0" borderId="30" xfId="0" applyFont="1" applyBorder="1" applyAlignment="1">
      <alignment vertical="center"/>
    </xf>
    <xf numFmtId="3" fontId="27" fillId="0" borderId="30" xfId="0" applyNumberFormat="1" applyFont="1" applyBorder="1" applyAlignment="1">
      <alignment vertical="center"/>
    </xf>
    <xf numFmtId="0" fontId="27" fillId="0" borderId="21" xfId="0" applyFont="1" applyBorder="1" applyAlignment="1">
      <alignment horizontal="center" vertical="center" wrapText="1"/>
    </xf>
    <xf numFmtId="0" fontId="27" fillId="0" borderId="21" xfId="0" applyFont="1" applyBorder="1" applyAlignment="1">
      <alignment vertical="center" wrapText="1"/>
    </xf>
    <xf numFmtId="0" fontId="27" fillId="0" borderId="21" xfId="0" applyFont="1" applyBorder="1" applyAlignment="1">
      <alignment vertical="center"/>
    </xf>
    <xf numFmtId="3" fontId="27" fillId="0" borderId="21" xfId="0" applyNumberFormat="1" applyFont="1" applyBorder="1" applyAlignment="1">
      <alignment vertical="center"/>
    </xf>
    <xf numFmtId="0" fontId="28" fillId="0" borderId="0" xfId="0" applyFont="1" applyAlignment="1">
      <alignment vertical="center"/>
    </xf>
    <xf numFmtId="3" fontId="27" fillId="8" borderId="21" xfId="0" applyNumberFormat="1" applyFont="1" applyFill="1" applyBorder="1" applyAlignment="1">
      <alignment horizontal="center" vertical="center" wrapText="1"/>
    </xf>
    <xf numFmtId="3" fontId="27" fillId="0" borderId="21" xfId="0" applyNumberFormat="1" applyFont="1" applyBorder="1" applyAlignment="1">
      <alignment horizontal="center" vertical="center" wrapText="1"/>
    </xf>
    <xf numFmtId="0" fontId="55" fillId="0" borderId="21" xfId="0" applyFont="1" applyBorder="1" applyAlignment="1">
      <alignment vertical="center" wrapText="1"/>
    </xf>
    <xf numFmtId="0" fontId="55" fillId="0" borderId="21" xfId="0" applyFont="1" applyBorder="1" applyAlignment="1">
      <alignment horizontal="center" vertical="center" wrapText="1"/>
    </xf>
    <xf numFmtId="0" fontId="55" fillId="0" borderId="22" xfId="0" applyFont="1" applyBorder="1" applyAlignment="1">
      <alignment horizontal="center" vertical="center" wrapText="1"/>
    </xf>
    <xf numFmtId="0" fontId="56" fillId="0" borderId="22" xfId="0" applyFont="1" applyBorder="1" applyAlignment="1">
      <alignment vertical="center" wrapText="1"/>
    </xf>
    <xf numFmtId="0" fontId="56" fillId="0" borderId="22" xfId="0" applyFont="1" applyBorder="1" applyAlignment="1">
      <alignment horizontal="center" vertical="center" wrapText="1"/>
    </xf>
    <xf numFmtId="3" fontId="27" fillId="8" borderId="22" xfId="0" applyNumberFormat="1" applyFont="1" applyFill="1" applyBorder="1" applyAlignment="1">
      <alignment horizontal="center" vertical="center" wrapText="1"/>
    </xf>
    <xf numFmtId="0" fontId="55" fillId="0" borderId="23" xfId="0" applyFont="1" applyBorder="1" applyAlignment="1">
      <alignment horizontal="center" vertical="center" wrapText="1"/>
    </xf>
    <xf numFmtId="0" fontId="23" fillId="2" borderId="11" xfId="0" applyFont="1" applyFill="1" applyBorder="1" applyAlignment="1">
      <alignment horizontal="center" vertical="center" wrapText="1"/>
    </xf>
    <xf numFmtId="0" fontId="23" fillId="2" borderId="2" xfId="0" applyFont="1" applyFill="1" applyBorder="1" applyAlignment="1">
      <alignment horizontal="center" vertical="center" wrapText="1"/>
    </xf>
    <xf numFmtId="0" fontId="23" fillId="2" borderId="2" xfId="0" applyFont="1" applyFill="1" applyBorder="1" applyAlignment="1">
      <alignment vertical="center" wrapText="1"/>
    </xf>
    <xf numFmtId="0" fontId="80" fillId="2" borderId="0" xfId="0" applyFont="1" applyFill="1"/>
    <xf numFmtId="10" fontId="27" fillId="2" borderId="24" xfId="0" applyNumberFormat="1" applyFont="1" applyFill="1" applyBorder="1" applyAlignment="1">
      <alignment horizontal="center" vertical="center" wrapText="1"/>
    </xf>
    <xf numFmtId="3" fontId="27" fillId="2" borderId="24" xfId="0" applyNumberFormat="1" applyFont="1" applyFill="1" applyBorder="1" applyAlignment="1">
      <alignment horizontal="center" vertical="center" wrapText="1"/>
    </xf>
    <xf numFmtId="10" fontId="27" fillId="2" borderId="22" xfId="0" applyNumberFormat="1" applyFont="1" applyFill="1" applyBorder="1" applyAlignment="1">
      <alignment horizontal="center" vertical="center" wrapText="1"/>
    </xf>
    <xf numFmtId="10" fontId="27" fillId="2" borderId="23" xfId="0" applyNumberFormat="1" applyFont="1" applyFill="1" applyBorder="1" applyAlignment="1">
      <alignment horizontal="center" vertical="center" wrapText="1"/>
    </xf>
    <xf numFmtId="3" fontId="27" fillId="2" borderId="23" xfId="0" applyNumberFormat="1" applyFont="1" applyFill="1" applyBorder="1" applyAlignment="1">
      <alignment horizontal="center" vertical="center" wrapText="1"/>
    </xf>
    <xf numFmtId="0" fontId="38" fillId="2" borderId="0" xfId="20" applyFont="1" applyFill="1" applyAlignment="1">
      <alignment horizontal="center" vertical="center" wrapText="1"/>
    </xf>
    <xf numFmtId="0" fontId="49" fillId="0" borderId="0" xfId="0" applyFont="1" applyAlignment="1">
      <alignment horizontal="left" vertical="center"/>
    </xf>
    <xf numFmtId="0" fontId="23" fillId="0" borderId="0" xfId="0" applyFont="1" applyAlignment="1">
      <alignment horizontal="left" vertical="center"/>
    </xf>
    <xf numFmtId="0" fontId="18" fillId="0" borderId="0" xfId="0" applyFont="1" applyAlignment="1">
      <alignment horizontal="left"/>
    </xf>
    <xf numFmtId="0" fontId="24" fillId="2" borderId="0" xfId="0" applyFont="1" applyFill="1" applyAlignment="1">
      <alignment vertical="center" wrapText="1"/>
    </xf>
    <xf numFmtId="0" fontId="24" fillId="2" borderId="0" xfId="0" applyFont="1" applyFill="1" applyAlignment="1">
      <alignment horizontal="center" vertical="center" wrapText="1"/>
    </xf>
    <xf numFmtId="0" fontId="24" fillId="0" borderId="27" xfId="0" applyFont="1" applyBorder="1" applyAlignment="1">
      <alignment horizontal="center"/>
    </xf>
    <xf numFmtId="0" fontId="57" fillId="0" borderId="23" xfId="0" applyFont="1" applyBorder="1" applyAlignment="1">
      <alignment horizontal="center" vertical="center"/>
    </xf>
    <xf numFmtId="0" fontId="57" fillId="0" borderId="23" xfId="0" applyFont="1" applyBorder="1" applyAlignment="1">
      <alignment horizontal="left" vertical="center"/>
    </xf>
    <xf numFmtId="3" fontId="57" fillId="0" borderId="23" xfId="0" applyNumberFormat="1" applyFont="1" applyBorder="1" applyAlignment="1">
      <alignment horizontal="center" vertical="center" wrapText="1"/>
    </xf>
    <xf numFmtId="3" fontId="26" fillId="0" borderId="23" xfId="0" applyNumberFormat="1" applyFont="1" applyBorder="1" applyAlignment="1">
      <alignment horizontal="center" vertical="center" wrapText="1"/>
    </xf>
    <xf numFmtId="0" fontId="26" fillId="0" borderId="0" xfId="0" applyFont="1" applyAlignment="1">
      <alignment horizontal="center" wrapText="1"/>
    </xf>
    <xf numFmtId="0" fontId="26" fillId="0" borderId="22" xfId="0" applyFont="1" applyBorder="1" applyAlignment="1">
      <alignment horizontal="left" vertical="center" wrapText="1"/>
    </xf>
    <xf numFmtId="3" fontId="57" fillId="0" borderId="22" xfId="0" applyNumberFormat="1" applyFont="1" applyBorder="1" applyAlignment="1">
      <alignment horizontal="center" vertical="center" wrapText="1"/>
    </xf>
    <xf numFmtId="3" fontId="26" fillId="0" borderId="22" xfId="0" applyNumberFormat="1" applyFont="1" applyBorder="1" applyAlignment="1">
      <alignment horizontal="center" vertical="center" wrapText="1"/>
    </xf>
    <xf numFmtId="0" fontId="26" fillId="0" borderId="22" xfId="0" applyFont="1" applyBorder="1" applyAlignment="1">
      <alignment vertical="center"/>
    </xf>
    <xf numFmtId="0" fontId="26" fillId="0" borderId="21" xfId="0" applyFont="1" applyBorder="1" applyAlignment="1">
      <alignment vertical="center"/>
    </xf>
    <xf numFmtId="3" fontId="57" fillId="0" borderId="21" xfId="0" applyNumberFormat="1" applyFont="1" applyBorder="1" applyAlignment="1">
      <alignment horizontal="center" vertical="center" wrapText="1"/>
    </xf>
    <xf numFmtId="3" fontId="26" fillId="0" borderId="21" xfId="0" applyNumberFormat="1" applyFont="1" applyBorder="1" applyAlignment="1">
      <alignment horizontal="center" vertical="center" wrapText="1"/>
    </xf>
    <xf numFmtId="3" fontId="26" fillId="0" borderId="0" xfId="0" applyNumberFormat="1" applyFont="1" applyAlignment="1">
      <alignment horizontal="center" wrapText="1"/>
    </xf>
    <xf numFmtId="3" fontId="57" fillId="0" borderId="25" xfId="0" applyNumberFormat="1" applyFont="1" applyBorder="1" applyAlignment="1">
      <alignment horizontal="center" vertical="center" wrapText="1"/>
    </xf>
    <xf numFmtId="0" fontId="57" fillId="0" borderId="25" xfId="0" applyFont="1" applyBorder="1" applyAlignment="1">
      <alignment horizontal="left" vertical="center"/>
    </xf>
    <xf numFmtId="0" fontId="57" fillId="0" borderId="25" xfId="0" applyFont="1" applyBorder="1" applyAlignment="1">
      <alignment horizontal="center" vertical="center"/>
    </xf>
    <xf numFmtId="9" fontId="23" fillId="0" borderId="0" xfId="3" applyFont="1" applyFill="1" applyBorder="1" applyAlignment="1">
      <alignment horizontal="center" vertical="center" wrapText="1"/>
    </xf>
    <xf numFmtId="9" fontId="23" fillId="0" borderId="62" xfId="3" applyFont="1" applyFill="1" applyBorder="1" applyAlignment="1">
      <alignment horizontal="center" vertical="center" wrapText="1"/>
    </xf>
    <xf numFmtId="0" fontId="23" fillId="0" borderId="33" xfId="0" applyFont="1" applyBorder="1" applyAlignment="1">
      <alignment horizontal="center" vertical="center" wrapText="1"/>
    </xf>
    <xf numFmtId="9" fontId="23" fillId="0" borderId="33" xfId="3" applyFont="1" applyFill="1" applyBorder="1" applyAlignment="1">
      <alignment horizontal="center" vertical="center" wrapText="1"/>
    </xf>
    <xf numFmtId="0" fontId="23" fillId="0" borderId="63" xfId="0" applyFont="1" applyBorder="1" applyAlignment="1">
      <alignment horizontal="center" vertical="center" wrapText="1"/>
    </xf>
    <xf numFmtId="0" fontId="82" fillId="0" borderId="0" xfId="0" applyFont="1" applyAlignment="1">
      <alignment horizontal="left"/>
    </xf>
    <xf numFmtId="9" fontId="24" fillId="0" borderId="0" xfId="3" applyFont="1" applyFill="1" applyBorder="1" applyAlignment="1">
      <alignment horizontal="center" vertical="center" wrapText="1"/>
    </xf>
    <xf numFmtId="9" fontId="24" fillId="0" borderId="62" xfId="3" applyFont="1" applyFill="1" applyBorder="1" applyAlignment="1">
      <alignment horizontal="center" vertical="center" wrapText="1"/>
    </xf>
    <xf numFmtId="0" fontId="24" fillId="0" borderId="33" xfId="0" applyFont="1" applyBorder="1" applyAlignment="1">
      <alignment horizontal="center" vertical="center" wrapText="1"/>
    </xf>
    <xf numFmtId="9" fontId="24" fillId="0" borderId="33" xfId="3" applyFont="1" applyFill="1" applyBorder="1" applyAlignment="1">
      <alignment horizontal="center" vertical="center" wrapText="1"/>
    </xf>
    <xf numFmtId="0" fontId="24" fillId="0" borderId="63" xfId="0" applyFont="1" applyBorder="1" applyAlignment="1">
      <alignment horizontal="center" vertical="center" wrapText="1"/>
    </xf>
    <xf numFmtId="0" fontId="82" fillId="0" borderId="0" xfId="0" applyFont="1"/>
    <xf numFmtId="0" fontId="34" fillId="0" borderId="0" xfId="0" applyFont="1" applyAlignment="1">
      <alignment vertical="center"/>
    </xf>
    <xf numFmtId="3" fontId="57" fillId="0" borderId="16" xfId="0" applyNumberFormat="1" applyFont="1" applyBorder="1" applyAlignment="1">
      <alignment vertical="center"/>
    </xf>
    <xf numFmtId="0" fontId="57" fillId="0" borderId="16" xfId="0" applyFont="1" applyBorder="1" applyAlignment="1">
      <alignment vertical="center" wrapText="1"/>
    </xf>
    <xf numFmtId="0" fontId="26" fillId="0" borderId="16" xfId="0" applyFont="1" applyBorder="1" applyAlignment="1">
      <alignment horizontal="center" vertical="center" wrapText="1"/>
    </xf>
    <xf numFmtId="3" fontId="26" fillId="0" borderId="22" xfId="0" applyNumberFormat="1" applyFont="1" applyBorder="1" applyAlignment="1">
      <alignment vertical="center" wrapText="1"/>
    </xf>
    <xf numFmtId="0" fontId="26" fillId="0" borderId="22" xfId="0" applyFont="1" applyBorder="1" applyAlignment="1">
      <alignment horizontal="center" vertical="center" wrapText="1"/>
    </xf>
    <xf numFmtId="3" fontId="26" fillId="8" borderId="22" xfId="0" applyNumberFormat="1" applyFont="1" applyFill="1" applyBorder="1" applyAlignment="1">
      <alignment vertical="center"/>
    </xf>
    <xf numFmtId="0" fontId="57" fillId="0" borderId="22" xfId="0" applyFont="1" applyBorder="1" applyAlignment="1">
      <alignment vertical="center" wrapText="1"/>
    </xf>
    <xf numFmtId="0" fontId="26" fillId="8" borderId="23" xfId="0" applyFont="1" applyFill="1" applyBorder="1" applyAlignment="1">
      <alignment vertical="center"/>
    </xf>
    <xf numFmtId="0" fontId="57" fillId="0" borderId="23" xfId="0" applyFont="1" applyBorder="1" applyAlignment="1">
      <alignment horizontal="justify" vertical="center" wrapText="1"/>
    </xf>
    <xf numFmtId="0" fontId="26" fillId="0" borderId="23" xfId="0" applyFont="1" applyBorder="1" applyAlignment="1">
      <alignment vertical="center" wrapText="1"/>
    </xf>
    <xf numFmtId="0" fontId="24" fillId="0" borderId="16" xfId="0" applyFont="1" applyBorder="1" applyAlignment="1">
      <alignment horizontal="center" vertical="center" wrapText="1"/>
    </xf>
    <xf numFmtId="0" fontId="25" fillId="0" borderId="0" xfId="0" applyFont="1" applyAlignment="1">
      <alignment horizontal="center" vertical="center"/>
    </xf>
    <xf numFmtId="0" fontId="89" fillId="0" borderId="0" xfId="0" applyFont="1" applyAlignment="1">
      <alignment vertical="center"/>
    </xf>
    <xf numFmtId="168" fontId="55" fillId="0" borderId="17" xfId="17" applyNumberFormat="1" applyFont="1" applyBorder="1" applyAlignment="1">
      <alignment vertical="center" wrapText="1"/>
    </xf>
    <xf numFmtId="0" fontId="45" fillId="0" borderId="17" xfId="0" applyFont="1" applyBorder="1" applyAlignment="1">
      <alignment horizontal="left" vertical="center" wrapText="1"/>
    </xf>
    <xf numFmtId="0" fontId="55" fillId="0" borderId="17" xfId="24" quotePrefix="1" applyFont="1" applyBorder="1" applyAlignment="1">
      <alignment horizontal="center" vertical="center" wrapText="1"/>
    </xf>
    <xf numFmtId="168" fontId="55" fillId="8" borderId="4" xfId="17" applyNumberFormat="1" applyFont="1" applyFill="1" applyBorder="1" applyAlignment="1"/>
    <xf numFmtId="168" fontId="55" fillId="8" borderId="4" xfId="17" applyNumberFormat="1" applyFont="1" applyFill="1" applyBorder="1" applyAlignment="1">
      <alignment vertical="center" wrapText="1"/>
    </xf>
    <xf numFmtId="168" fontId="55" fillId="0" borderId="4" xfId="17" applyNumberFormat="1" applyFont="1" applyBorder="1" applyAlignment="1">
      <alignment vertical="center" wrapText="1"/>
    </xf>
    <xf numFmtId="0" fontId="55" fillId="0" borderId="4" xfId="24" applyFont="1" applyBorder="1" applyAlignment="1">
      <alignment horizontal="center" vertical="center" wrapText="1"/>
    </xf>
    <xf numFmtId="168" fontId="55" fillId="8" borderId="4" xfId="17" applyNumberFormat="1" applyFont="1" applyFill="1" applyBorder="1" applyAlignment="1">
      <alignment wrapText="1"/>
    </xf>
    <xf numFmtId="168" fontId="55" fillId="8" borderId="4" xfId="17" applyNumberFormat="1" applyFont="1" applyFill="1" applyBorder="1" applyAlignment="1">
      <alignment horizontal="center" vertical="center" wrapText="1"/>
    </xf>
    <xf numFmtId="168" fontId="55" fillId="0" borderId="4" xfId="17" applyNumberFormat="1" applyFont="1" applyBorder="1" applyAlignment="1">
      <alignment horizontal="center" vertical="center" wrapText="1"/>
    </xf>
    <xf numFmtId="168" fontId="55" fillId="0" borderId="15" xfId="17" applyNumberFormat="1" applyFont="1" applyBorder="1" applyAlignment="1">
      <alignment horizontal="center" vertical="center" wrapText="1"/>
    </xf>
    <xf numFmtId="0" fontId="55" fillId="0" borderId="15" xfId="24" applyFont="1" applyBorder="1" applyAlignment="1">
      <alignment horizontal="center" vertical="center" wrapText="1"/>
    </xf>
    <xf numFmtId="0" fontId="18" fillId="0" borderId="0" xfId="0" applyFont="1" applyAlignment="1">
      <alignment horizontal="left" vertical="center"/>
    </xf>
    <xf numFmtId="0" fontId="91" fillId="0" borderId="0" xfId="0" applyFont="1" applyAlignment="1">
      <alignment horizontal="left" vertical="center"/>
    </xf>
    <xf numFmtId="17" fontId="38" fillId="0" borderId="0" xfId="0" quotePrefix="1" applyNumberFormat="1" applyFont="1" applyAlignment="1">
      <alignment horizontal="center" vertical="center" wrapText="1"/>
    </xf>
    <xf numFmtId="17" fontId="38" fillId="0" borderId="0" xfId="0" applyNumberFormat="1" applyFont="1" applyAlignment="1">
      <alignment horizontal="center" vertical="center" wrapText="1"/>
    </xf>
    <xf numFmtId="49" fontId="38" fillId="0" borderId="0" xfId="0" applyNumberFormat="1" applyFont="1"/>
    <xf numFmtId="3" fontId="25" fillId="0" borderId="0" xfId="0" applyNumberFormat="1" applyFont="1" applyAlignment="1">
      <alignment vertical="center" wrapText="1"/>
    </xf>
    <xf numFmtId="0" fontId="92" fillId="0" borderId="0" xfId="0" applyFont="1" applyAlignment="1">
      <alignment horizontal="left" vertical="center"/>
    </xf>
    <xf numFmtId="0" fontId="38" fillId="0" borderId="22" xfId="24" applyFont="1" applyBorder="1" applyAlignment="1">
      <alignment horizontal="center" vertical="center" wrapText="1"/>
    </xf>
    <xf numFmtId="0" fontId="38" fillId="0" borderId="22" xfId="24" applyFont="1" applyBorder="1" applyAlignment="1">
      <alignment horizontal="left" vertical="center" wrapText="1"/>
    </xf>
    <xf numFmtId="3" fontId="38" fillId="0" borderId="0" xfId="0" applyNumberFormat="1" applyFont="1" applyAlignment="1">
      <alignment vertical="center" wrapText="1"/>
    </xf>
    <xf numFmtId="0" fontId="38" fillId="0" borderId="21" xfId="24" quotePrefix="1" applyFont="1" applyBorder="1" applyAlignment="1">
      <alignment horizontal="center" vertical="center" wrapText="1"/>
    </xf>
    <xf numFmtId="0" fontId="38" fillId="0" borderId="21" xfId="24" applyFont="1" applyBorder="1" applyAlignment="1">
      <alignment horizontal="left" vertical="center" wrapText="1"/>
    </xf>
    <xf numFmtId="0" fontId="45" fillId="0" borderId="0" xfId="18" applyFont="1"/>
    <xf numFmtId="0" fontId="45" fillId="0" borderId="0" xfId="18" applyFont="1" applyAlignment="1">
      <alignment horizontal="left" vertical="center"/>
    </xf>
    <xf numFmtId="0" fontId="55" fillId="0" borderId="0" xfId="18" applyFont="1"/>
    <xf numFmtId="0" fontId="93" fillId="0" borderId="0" xfId="18" applyFont="1" applyAlignment="1">
      <alignment horizontal="left" vertical="center" wrapText="1"/>
    </xf>
    <xf numFmtId="0" fontId="93" fillId="0" borderId="0" xfId="18" applyFont="1" applyAlignment="1">
      <alignment vertical="center"/>
    </xf>
    <xf numFmtId="167" fontId="94" fillId="2" borderId="0" xfId="18" applyNumberFormat="1" applyFont="1" applyFill="1" applyAlignment="1">
      <alignment horizontal="right"/>
    </xf>
    <xf numFmtId="0" fontId="45" fillId="2" borderId="0" xfId="18" applyFont="1" applyFill="1" applyAlignment="1">
      <alignment vertical="center"/>
    </xf>
    <xf numFmtId="0" fontId="45" fillId="0" borderId="0" xfId="11" applyFont="1"/>
    <xf numFmtId="0" fontId="45" fillId="0" borderId="0" xfId="18" applyFont="1" applyAlignment="1">
      <alignment vertical="center" wrapText="1"/>
    </xf>
    <xf numFmtId="0" fontId="45" fillId="2" borderId="0" xfId="18" applyFont="1" applyFill="1" applyAlignment="1">
      <alignment horizontal="left" vertical="center" wrapText="1"/>
    </xf>
    <xf numFmtId="0" fontId="45" fillId="5" borderId="13" xfId="11" applyFont="1" applyFill="1" applyBorder="1" applyAlignment="1">
      <alignment vertical="center"/>
    </xf>
    <xf numFmtId="0" fontId="45" fillId="5" borderId="13" xfId="11" applyFont="1" applyFill="1" applyBorder="1" applyAlignment="1">
      <alignment horizontal="right" vertical="center"/>
    </xf>
    <xf numFmtId="171" fontId="45" fillId="0" borderId="4" xfId="11" applyNumberFormat="1" applyFont="1" applyBorder="1" applyAlignment="1">
      <alignment horizontal="right"/>
    </xf>
    <xf numFmtId="0" fontId="45" fillId="5" borderId="4" xfId="11" applyFont="1" applyFill="1" applyBorder="1" applyAlignment="1">
      <alignment vertical="center"/>
    </xf>
    <xf numFmtId="3" fontId="24" fillId="2" borderId="7" xfId="11" quotePrefix="1" applyNumberFormat="1" applyFont="1" applyFill="1" applyBorder="1" applyAlignment="1">
      <alignment horizontal="right" vertical="center"/>
    </xf>
    <xf numFmtId="0" fontId="96" fillId="0" borderId="0" xfId="18" applyFont="1" applyAlignment="1">
      <alignment horizontal="left" vertical="center" wrapText="1"/>
    </xf>
    <xf numFmtId="0" fontId="47" fillId="0" borderId="0" xfId="18" applyFont="1" applyAlignment="1">
      <alignment horizontal="left" vertical="center" wrapText="1"/>
    </xf>
    <xf numFmtId="0" fontId="47" fillId="0" borderId="0" xfId="18" applyFont="1" applyAlignment="1">
      <alignment vertical="center"/>
    </xf>
    <xf numFmtId="167" fontId="45" fillId="2" borderId="0" xfId="18" applyNumberFormat="1" applyFont="1" applyFill="1" applyAlignment="1">
      <alignment horizontal="right"/>
    </xf>
    <xf numFmtId="0" fontId="45" fillId="2" borderId="13" xfId="18" applyFont="1" applyFill="1" applyBorder="1" applyAlignment="1">
      <alignment horizontal="left" vertical="center"/>
    </xf>
    <xf numFmtId="0" fontId="45" fillId="2" borderId="14" xfId="18" applyFont="1" applyFill="1" applyBorder="1" applyAlignment="1">
      <alignment horizontal="left" vertical="center" wrapText="1"/>
    </xf>
    <xf numFmtId="0" fontId="47" fillId="2" borderId="16" xfId="18" applyFont="1" applyFill="1" applyBorder="1" applyAlignment="1">
      <alignment horizontal="left" vertical="center" wrapText="1"/>
    </xf>
    <xf numFmtId="171" fontId="45" fillId="0" borderId="13" xfId="7" applyNumberFormat="1" applyFont="1" applyBorder="1" applyAlignment="1">
      <alignment horizontal="right" vertical="center"/>
    </xf>
    <xf numFmtId="171" fontId="45" fillId="0" borderId="13" xfId="11" applyNumberFormat="1" applyFont="1" applyBorder="1" applyAlignment="1">
      <alignment horizontal="right" vertical="center"/>
    </xf>
    <xf numFmtId="171" fontId="45" fillId="0" borderId="14" xfId="11" applyNumberFormat="1" applyFont="1" applyBorder="1" applyAlignment="1">
      <alignment horizontal="right" vertical="center"/>
    </xf>
    <xf numFmtId="171" fontId="47" fillId="0" borderId="16" xfId="7" applyNumberFormat="1" applyFont="1" applyBorder="1" applyAlignment="1">
      <alignment horizontal="right" vertical="center"/>
    </xf>
    <xf numFmtId="0" fontId="30" fillId="2" borderId="0" xfId="0" applyFont="1" applyFill="1"/>
    <xf numFmtId="9" fontId="50" fillId="0" borderId="27" xfId="3" applyFont="1" applyFill="1" applyBorder="1" applyAlignment="1">
      <alignment horizontal="right" vertical="center"/>
    </xf>
    <xf numFmtId="0" fontId="50" fillId="0" borderId="27" xfId="0" applyFont="1" applyBorder="1" applyAlignment="1">
      <alignment vertical="center"/>
    </xf>
    <xf numFmtId="0" fontId="27" fillId="0" borderId="27" xfId="0" applyFont="1" applyBorder="1" applyAlignment="1">
      <alignment horizontal="center" vertical="center"/>
    </xf>
    <xf numFmtId="3" fontId="27" fillId="0" borderId="0" xfId="0" applyNumberFormat="1" applyFont="1" applyAlignment="1">
      <alignment vertical="center"/>
    </xf>
    <xf numFmtId="0" fontId="27" fillId="0" borderId="0" xfId="0" applyFont="1" applyAlignment="1">
      <alignment horizontal="center" vertical="center"/>
    </xf>
    <xf numFmtId="3" fontId="27" fillId="4" borderId="7" xfId="0" applyNumberFormat="1" applyFont="1" applyFill="1" applyBorder="1" applyAlignment="1">
      <alignment vertical="center"/>
    </xf>
    <xf numFmtId="0" fontId="27" fillId="0" borderId="7" xfId="0" applyFont="1" applyBorder="1" applyAlignment="1">
      <alignment vertical="center"/>
    </xf>
    <xf numFmtId="0" fontId="27" fillId="0" borderId="7" xfId="0" applyFont="1" applyBorder="1" applyAlignment="1">
      <alignment horizontal="center" vertical="center"/>
    </xf>
    <xf numFmtId="3" fontId="38" fillId="0" borderId="0" xfId="0" applyNumberFormat="1" applyFont="1"/>
    <xf numFmtId="3" fontId="27" fillId="4" borderId="23" xfId="0" applyNumberFormat="1" applyFont="1" applyFill="1" applyBorder="1" applyAlignment="1">
      <alignment vertical="center" wrapText="1"/>
    </xf>
    <xf numFmtId="3" fontId="50" fillId="5" borderId="24" xfId="0" applyNumberFormat="1" applyFont="1" applyFill="1" applyBorder="1" applyAlignment="1">
      <alignment vertical="center" wrapText="1"/>
    </xf>
    <xf numFmtId="0" fontId="50" fillId="5" borderId="24" xfId="0" applyFont="1" applyFill="1" applyBorder="1" applyAlignment="1">
      <alignment vertical="center" wrapText="1"/>
    </xf>
    <xf numFmtId="0" fontId="50" fillId="5" borderId="24" xfId="0" applyFont="1" applyFill="1" applyBorder="1" applyAlignment="1">
      <alignment horizontal="center" vertical="center" wrapText="1"/>
    </xf>
    <xf numFmtId="0" fontId="27" fillId="5" borderId="22" xfId="0" applyFont="1" applyFill="1" applyBorder="1" applyAlignment="1">
      <alignment horizontal="left" vertical="center" wrapText="1" indent="2"/>
    </xf>
    <xf numFmtId="3" fontId="27" fillId="4" borderId="22" xfId="0" applyNumberFormat="1" applyFont="1" applyFill="1" applyBorder="1" applyAlignment="1">
      <alignment vertical="center" wrapText="1"/>
    </xf>
    <xf numFmtId="3" fontId="27" fillId="5" borderId="0" xfId="0" applyNumberFormat="1" applyFont="1" applyFill="1" applyAlignment="1">
      <alignment vertical="center" wrapText="1"/>
    </xf>
    <xf numFmtId="0" fontId="27" fillId="5" borderId="0" xfId="0" applyFont="1" applyFill="1" applyAlignment="1">
      <alignment vertical="center" wrapText="1"/>
    </xf>
    <xf numFmtId="0" fontId="27" fillId="5" borderId="0" xfId="0" applyFont="1" applyFill="1" applyAlignment="1">
      <alignment horizontal="center" vertical="center" wrapText="1"/>
    </xf>
    <xf numFmtId="0" fontId="56" fillId="2" borderId="27" xfId="0" applyFont="1" applyFill="1" applyBorder="1" applyAlignment="1">
      <alignment horizontal="center" vertical="center" wrapText="1"/>
    </xf>
    <xf numFmtId="0" fontId="59" fillId="0" borderId="0" xfId="0" applyFont="1" applyAlignment="1">
      <alignment horizontal="center" vertical="center" wrapText="1"/>
    </xf>
    <xf numFmtId="0" fontId="19" fillId="2" borderId="0" xfId="0" applyFont="1" applyFill="1"/>
    <xf numFmtId="0" fontId="19" fillId="5" borderId="0" xfId="0" applyFont="1" applyFill="1" applyAlignment="1">
      <alignment vertical="center" wrapText="1"/>
    </xf>
    <xf numFmtId="3" fontId="19" fillId="0" borderId="0" xfId="0" applyNumberFormat="1" applyFont="1"/>
    <xf numFmtId="9" fontId="50" fillId="2" borderId="16" xfId="3" applyFont="1" applyFill="1" applyBorder="1" applyAlignment="1">
      <alignment horizontal="right" vertical="center"/>
    </xf>
    <xf numFmtId="0" fontId="50" fillId="2" borderId="16" xfId="0" applyFont="1" applyFill="1" applyBorder="1" applyAlignment="1">
      <alignment vertical="center"/>
    </xf>
    <xf numFmtId="168" fontId="38" fillId="0" borderId="0" xfId="0" applyNumberFormat="1" applyFont="1"/>
    <xf numFmtId="168" fontId="50" fillId="0" borderId="24" xfId="17" applyNumberFormat="1" applyFont="1" applyBorder="1" applyAlignment="1">
      <alignment vertical="center"/>
    </xf>
    <xf numFmtId="168" fontId="27" fillId="14" borderId="24" xfId="17" applyNumberFormat="1" applyFont="1" applyFill="1" applyBorder="1" applyAlignment="1">
      <alignment vertical="center"/>
    </xf>
    <xf numFmtId="168" fontId="27" fillId="14" borderId="3" xfId="17" applyNumberFormat="1" applyFont="1" applyFill="1" applyBorder="1" applyAlignment="1">
      <alignment vertical="center"/>
    </xf>
    <xf numFmtId="0" fontId="50" fillId="0" borderId="24" xfId="0" applyFont="1" applyBorder="1" applyAlignment="1">
      <alignment vertical="center" wrapText="1"/>
    </xf>
    <xf numFmtId="0" fontId="50" fillId="0" borderId="24" xfId="0" applyFont="1" applyBorder="1" applyAlignment="1">
      <alignment horizontal="center" vertical="center"/>
    </xf>
    <xf numFmtId="168" fontId="50" fillId="2" borderId="22" xfId="17" quotePrefix="1" applyNumberFormat="1" applyFont="1" applyFill="1" applyBorder="1" applyAlignment="1">
      <alignment vertical="center" wrapText="1"/>
    </xf>
    <xf numFmtId="168" fontId="50" fillId="2" borderId="22" xfId="17" applyNumberFormat="1" applyFont="1" applyFill="1" applyBorder="1" applyAlignment="1">
      <alignment vertical="center" wrapText="1"/>
    </xf>
    <xf numFmtId="168" fontId="27" fillId="14" borderId="0" xfId="17" applyNumberFormat="1" applyFont="1" applyFill="1" applyBorder="1" applyAlignment="1">
      <alignment vertical="center" wrapText="1"/>
    </xf>
    <xf numFmtId="168" fontId="27" fillId="2" borderId="22" xfId="17" applyNumberFormat="1" applyFont="1" applyFill="1" applyBorder="1" applyAlignment="1">
      <alignment vertical="center" wrapText="1"/>
    </xf>
    <xf numFmtId="168" fontId="27" fillId="14" borderId="22" xfId="17" applyNumberFormat="1" applyFont="1" applyFill="1" applyBorder="1" applyAlignment="1">
      <alignment vertical="center" wrapText="1"/>
    </xf>
    <xf numFmtId="168" fontId="27" fillId="14" borderId="26" xfId="17" applyNumberFormat="1" applyFont="1" applyFill="1" applyBorder="1" applyAlignment="1">
      <alignment vertical="center" wrapText="1"/>
    </xf>
    <xf numFmtId="168" fontId="27" fillId="2" borderId="25" xfId="17" applyNumberFormat="1" applyFont="1" applyFill="1" applyBorder="1" applyAlignment="1">
      <alignment vertical="center" wrapText="1"/>
    </xf>
    <xf numFmtId="168" fontId="50" fillId="2" borderId="23" xfId="17" applyNumberFormat="1" applyFont="1" applyFill="1" applyBorder="1" applyAlignment="1">
      <alignment vertical="center" wrapText="1"/>
    </xf>
    <xf numFmtId="168" fontId="50" fillId="14" borderId="23" xfId="17" applyNumberFormat="1" applyFont="1" applyFill="1" applyBorder="1" applyAlignment="1">
      <alignment vertical="center" wrapText="1"/>
    </xf>
    <xf numFmtId="168" fontId="27" fillId="14" borderId="7" xfId="17" applyNumberFormat="1" applyFont="1" applyFill="1" applyBorder="1" applyAlignment="1">
      <alignment vertical="center" wrapText="1"/>
    </xf>
    <xf numFmtId="168" fontId="27" fillId="0" borderId="22" xfId="17" applyNumberFormat="1" applyFont="1" applyBorder="1" applyAlignment="1">
      <alignment horizontal="center" vertical="center" wrapText="1"/>
    </xf>
    <xf numFmtId="168" fontId="38" fillId="2" borderId="0" xfId="0" applyNumberFormat="1" applyFont="1" applyFill="1"/>
    <xf numFmtId="168" fontId="50" fillId="2" borderId="22" xfId="17" applyNumberFormat="1" applyFont="1" applyFill="1" applyBorder="1" applyAlignment="1">
      <alignment horizontal="center" vertical="center" wrapText="1"/>
    </xf>
    <xf numFmtId="168" fontId="27" fillId="14" borderId="25" xfId="17" applyNumberFormat="1" applyFont="1" applyFill="1" applyBorder="1" applyAlignment="1">
      <alignment vertical="center" wrapText="1"/>
    </xf>
    <xf numFmtId="168" fontId="27" fillId="0" borderId="22" xfId="17" applyNumberFormat="1" applyFont="1" applyBorder="1" applyAlignment="1">
      <alignment vertical="center"/>
    </xf>
    <xf numFmtId="168" fontId="27" fillId="2" borderId="22" xfId="17" applyNumberFormat="1" applyFont="1" applyFill="1" applyBorder="1" applyAlignment="1">
      <alignment vertical="center"/>
    </xf>
    <xf numFmtId="168" fontId="50" fillId="2" borderId="23" xfId="17" applyNumberFormat="1" applyFont="1" applyFill="1" applyBorder="1" applyAlignment="1">
      <alignment vertical="center"/>
    </xf>
    <xf numFmtId="3" fontId="98" fillId="14" borderId="17" xfId="6" applyFont="1" applyFill="1" applyBorder="1" applyAlignment="1">
      <alignment horizontal="right" vertical="center" indent="1"/>
      <protection locked="0"/>
    </xf>
    <xf numFmtId="3" fontId="45" fillId="0" borderId="17" xfId="6" applyFont="1" applyFill="1" applyBorder="1" applyAlignment="1">
      <alignment horizontal="right" vertical="center" indent="1"/>
      <protection locked="0"/>
    </xf>
    <xf numFmtId="0" fontId="30" fillId="0" borderId="17" xfId="5" applyFont="1" applyBorder="1" applyAlignment="1">
      <alignment horizontal="left" vertical="center" wrapText="1" indent="2"/>
    </xf>
    <xf numFmtId="0" fontId="30" fillId="0" borderId="17" xfId="5" quotePrefix="1" applyFont="1" applyBorder="1" applyAlignment="1">
      <alignment horizontal="center" vertical="center"/>
    </xf>
    <xf numFmtId="3" fontId="45" fillId="0" borderId="4" xfId="6" applyFont="1" applyFill="1" applyBorder="1" applyAlignment="1">
      <alignment horizontal="right" vertical="center" indent="1"/>
      <protection locked="0"/>
    </xf>
    <xf numFmtId="0" fontId="30" fillId="0" borderId="4" xfId="5" applyFont="1" applyBorder="1" applyAlignment="1">
      <alignment horizontal="left" vertical="center" wrapText="1" indent="3"/>
    </xf>
    <xf numFmtId="0" fontId="30" fillId="0" borderId="4" xfId="5" quotePrefix="1" applyFont="1" applyBorder="1" applyAlignment="1">
      <alignment horizontal="center" vertical="center"/>
    </xf>
    <xf numFmtId="0" fontId="30" fillId="0" borderId="4" xfId="5" applyFont="1" applyBorder="1" applyAlignment="1">
      <alignment horizontal="left" vertical="center" wrapText="1" indent="2"/>
    </xf>
    <xf numFmtId="3" fontId="45" fillId="14" borderId="13" xfId="6" applyFont="1" applyFill="1" applyBorder="1" applyAlignment="1">
      <alignment horizontal="right" vertical="center" indent="1"/>
      <protection locked="0"/>
    </xf>
    <xf numFmtId="3" fontId="47" fillId="0" borderId="13" xfId="6" applyFont="1" applyFill="1" applyBorder="1" applyAlignment="1">
      <alignment horizontal="right" vertical="center" indent="1"/>
      <protection locked="0"/>
    </xf>
    <xf numFmtId="3" fontId="47" fillId="14" borderId="13" xfId="6" applyFont="1" applyFill="1" applyBorder="1" applyAlignment="1">
      <alignment horizontal="right" vertical="center" indent="1"/>
      <protection locked="0"/>
    </xf>
    <xf numFmtId="0" fontId="21" fillId="0" borderId="13" xfId="5" applyFont="1" applyBorder="1" applyAlignment="1">
      <alignment horizontal="left" vertical="center" wrapText="1" indent="1"/>
    </xf>
    <xf numFmtId="0" fontId="21" fillId="0" borderId="13" xfId="5" quotePrefix="1" applyFont="1" applyBorder="1" applyAlignment="1">
      <alignment horizontal="center" vertical="center"/>
    </xf>
    <xf numFmtId="0" fontId="25" fillId="0" borderId="0" xfId="5" quotePrefix="1" applyFont="1" applyAlignment="1">
      <alignment horizontal="center" vertical="center"/>
    </xf>
    <xf numFmtId="0" fontId="30" fillId="0" borderId="0" xfId="5" applyFont="1">
      <alignment vertical="center"/>
    </xf>
    <xf numFmtId="0" fontId="25" fillId="0" borderId="0" xfId="19" applyFont="1">
      <alignment vertical="center"/>
    </xf>
    <xf numFmtId="0" fontId="30" fillId="0" borderId="3" xfId="25" applyFont="1" applyFill="1" applyBorder="1" applyAlignment="1">
      <alignment horizontal="center" vertical="center" wrapText="1"/>
    </xf>
    <xf numFmtId="0" fontId="30" fillId="2" borderId="3" xfId="5" applyFont="1" applyFill="1" applyBorder="1" applyAlignment="1">
      <alignment horizontal="center" vertical="center" wrapText="1"/>
    </xf>
    <xf numFmtId="0" fontId="30" fillId="0" borderId="0" xfId="19" applyFont="1">
      <alignment vertical="center"/>
    </xf>
    <xf numFmtId="0" fontId="26" fillId="2" borderId="0" xfId="11" applyFont="1" applyFill="1" applyAlignment="1">
      <alignment horizontal="right"/>
    </xf>
    <xf numFmtId="0" fontId="21" fillId="0" borderId="0" xfId="26" applyFont="1" applyFill="1" applyBorder="1" applyAlignment="1">
      <alignment vertical="center"/>
    </xf>
    <xf numFmtId="0" fontId="79" fillId="0" borderId="0" xfId="26" applyFont="1" applyFill="1" applyBorder="1" applyAlignment="1">
      <alignment horizontal="left" vertical="center"/>
    </xf>
    <xf numFmtId="0" fontId="79" fillId="0" borderId="0" xfId="26" applyFont="1" applyFill="1" applyBorder="1" applyAlignment="1">
      <alignment vertical="center"/>
    </xf>
    <xf numFmtId="0" fontId="38" fillId="0" borderId="0" xfId="19" applyFont="1">
      <alignment vertical="center"/>
    </xf>
    <xf numFmtId="0" fontId="32" fillId="0" borderId="0" xfId="26" applyFont="1" applyFill="1" applyBorder="1" applyAlignment="1">
      <alignment horizontal="left" vertical="center"/>
    </xf>
    <xf numFmtId="0" fontId="19" fillId="0" borderId="0" xfId="5" applyFont="1">
      <alignment vertical="center"/>
    </xf>
    <xf numFmtId="0" fontId="102" fillId="0" borderId="0" xfId="27" applyFont="1" applyFill="1" applyBorder="1" applyAlignment="1">
      <alignment vertical="center"/>
    </xf>
    <xf numFmtId="0" fontId="17" fillId="0" borderId="0" xfId="26" applyFont="1" applyFill="1" applyBorder="1" applyAlignment="1">
      <alignment horizontal="left" vertical="center"/>
    </xf>
    <xf numFmtId="3" fontId="25" fillId="9" borderId="17" xfId="6" applyFont="1" applyFill="1" applyBorder="1" applyAlignment="1">
      <alignment horizontal="right" vertical="center" indent="1"/>
      <protection locked="0"/>
    </xf>
    <xf numFmtId="3" fontId="25" fillId="0" borderId="17" xfId="6" applyFont="1" applyFill="1" applyBorder="1" applyAlignment="1">
      <alignment horizontal="right" vertical="center" indent="1"/>
      <protection locked="0"/>
    </xf>
    <xf numFmtId="0" fontId="30" fillId="0" borderId="17" xfId="5" applyFont="1" applyBorder="1" applyAlignment="1">
      <alignment horizontal="left" vertical="center" wrapText="1" indent="1"/>
    </xf>
    <xf numFmtId="3" fontId="25" fillId="0" borderId="4" xfId="6" applyFont="1" applyFill="1" applyBorder="1" applyAlignment="1">
      <alignment horizontal="right" vertical="center" indent="1"/>
      <protection locked="0"/>
    </xf>
    <xf numFmtId="3" fontId="25" fillId="9" borderId="4" xfId="6" applyFont="1" applyFill="1" applyBorder="1" applyAlignment="1">
      <alignment horizontal="right" vertical="center" indent="1"/>
      <protection locked="0"/>
    </xf>
    <xf numFmtId="0" fontId="30" fillId="0" borderId="4" xfId="5" applyFont="1" applyBorder="1" applyAlignment="1">
      <alignment horizontal="left" vertical="center" wrapText="1" indent="1"/>
    </xf>
    <xf numFmtId="3" fontId="25" fillId="0" borderId="13" xfId="6" applyFont="1" applyFill="1" applyBorder="1" applyAlignment="1">
      <alignment horizontal="right" vertical="center" indent="1"/>
      <protection locked="0"/>
    </xf>
    <xf numFmtId="0" fontId="30" fillId="0" borderId="13" xfId="5" applyFont="1" applyBorder="1" applyAlignment="1">
      <alignment horizontal="left" vertical="center" wrapText="1" indent="1"/>
    </xf>
    <xf numFmtId="0" fontId="30" fillId="0" borderId="13" xfId="5" quotePrefix="1" applyFont="1" applyBorder="1" applyAlignment="1">
      <alignment horizontal="center" vertical="center"/>
    </xf>
    <xf numFmtId="0" fontId="30" fillId="0" borderId="0" xfId="19" applyFont="1" applyAlignment="1">
      <alignment horizontal="left" vertical="center" wrapText="1" indent="1"/>
    </xf>
    <xf numFmtId="0" fontId="30" fillId="0" borderId="11" xfId="25" applyFont="1" applyFill="1" applyBorder="1" applyAlignment="1">
      <alignment horizontal="center" vertical="center" wrapText="1"/>
    </xf>
    <xf numFmtId="0" fontId="30" fillId="0" borderId="3" xfId="19" applyFont="1" applyBorder="1">
      <alignment vertical="center"/>
    </xf>
    <xf numFmtId="0" fontId="30" fillId="0" borderId="0" xfId="5" applyFont="1" applyAlignment="1">
      <alignment horizontal="left" vertical="center" wrapText="1" indent="1"/>
    </xf>
    <xf numFmtId="0" fontId="30" fillId="0" borderId="0" xfId="5" quotePrefix="1" applyFont="1" applyAlignment="1">
      <alignment horizontal="right" vertical="center"/>
    </xf>
    <xf numFmtId="3" fontId="55" fillId="0" borderId="0" xfId="6" applyFont="1" applyFill="1" applyBorder="1" applyAlignment="1">
      <alignment horizontal="center" vertical="center"/>
      <protection locked="0"/>
    </xf>
    <xf numFmtId="0" fontId="38" fillId="0" borderId="0" xfId="19" applyFont="1" applyAlignment="1">
      <alignment horizontal="center" vertical="center"/>
    </xf>
    <xf numFmtId="0" fontId="19" fillId="0" borderId="0" xfId="5" quotePrefix="1" applyFont="1" applyAlignment="1">
      <alignment horizontal="center" vertical="center"/>
    </xf>
    <xf numFmtId="0" fontId="79" fillId="0" borderId="0" xfId="26" applyFont="1" applyFill="1" applyBorder="1" applyAlignment="1">
      <alignment vertical="center" wrapText="1"/>
    </xf>
    <xf numFmtId="0" fontId="25" fillId="0" borderId="0" xfId="5" applyFont="1">
      <alignment vertical="center"/>
    </xf>
    <xf numFmtId="0" fontId="23" fillId="0" borderId="0" xfId="25" applyFont="1" applyFill="1" applyBorder="1" applyAlignment="1">
      <alignment horizontal="center" vertical="center" wrapText="1"/>
    </xf>
    <xf numFmtId="0" fontId="103" fillId="0" borderId="0" xfId="27" applyFont="1" applyFill="1" applyBorder="1" applyAlignment="1">
      <alignment horizontal="center" vertical="center"/>
    </xf>
    <xf numFmtId="0" fontId="102" fillId="0" borderId="0" xfId="27" applyFont="1" applyFill="1" applyBorder="1" applyAlignment="1">
      <alignment horizontal="center" vertical="center"/>
    </xf>
    <xf numFmtId="0" fontId="57" fillId="2" borderId="0" xfId="11" applyFont="1" applyFill="1"/>
    <xf numFmtId="168" fontId="47" fillId="0" borderId="16" xfId="17" applyNumberFormat="1" applyFont="1" applyBorder="1"/>
    <xf numFmtId="0" fontId="21" fillId="0" borderId="16" xfId="0" applyFont="1" applyBorder="1" applyAlignment="1">
      <alignment horizontal="center"/>
    </xf>
    <xf numFmtId="168" fontId="45" fillId="0" borderId="14" xfId="17" applyNumberFormat="1" applyFont="1" applyBorder="1"/>
    <xf numFmtId="0" fontId="30" fillId="0" borderId="14" xfId="0" applyFont="1" applyBorder="1" applyAlignment="1">
      <alignment horizontal="left" indent="4"/>
    </xf>
    <xf numFmtId="0" fontId="30" fillId="0" borderId="14" xfId="0" applyFont="1" applyBorder="1" applyAlignment="1">
      <alignment horizontal="center"/>
    </xf>
    <xf numFmtId="168" fontId="45" fillId="0" borderId="4" xfId="17" applyNumberFormat="1" applyFont="1" applyBorder="1"/>
    <xf numFmtId="0" fontId="30" fillId="0" borderId="4" xfId="0" applyFont="1" applyBorder="1" applyAlignment="1">
      <alignment horizontal="left" indent="2"/>
    </xf>
    <xf numFmtId="0" fontId="30" fillId="0" borderId="4" xfId="0" applyFont="1" applyBorder="1" applyAlignment="1">
      <alignment horizontal="center"/>
    </xf>
    <xf numFmtId="0" fontId="30" fillId="0" borderId="4" xfId="0" applyFont="1" applyBorder="1" applyAlignment="1">
      <alignment horizontal="left" indent="4"/>
    </xf>
    <xf numFmtId="0" fontId="30" fillId="0" borderId="4" xfId="0" applyFont="1" applyBorder="1" applyAlignment="1">
      <alignment horizontal="left" vertical="center" wrapText="1" indent="2"/>
    </xf>
    <xf numFmtId="0" fontId="30" fillId="0" borderId="4" xfId="0" applyFont="1" applyBorder="1" applyAlignment="1">
      <alignment horizontal="left" wrapText="1" indent="2"/>
    </xf>
    <xf numFmtId="168" fontId="45" fillId="0" borderId="13" xfId="17" applyNumberFormat="1" applyFont="1" applyBorder="1"/>
    <xf numFmtId="0" fontId="30" fillId="0" borderId="13" xfId="0" applyFont="1" applyBorder="1" applyAlignment="1">
      <alignment horizontal="center"/>
    </xf>
    <xf numFmtId="168" fontId="45" fillId="8" borderId="14" xfId="17" applyNumberFormat="1" applyFont="1" applyFill="1" applyBorder="1"/>
    <xf numFmtId="0" fontId="30" fillId="0" borderId="14" xfId="0" applyFont="1" applyBorder="1" applyAlignment="1">
      <alignment horizontal="left" indent="2"/>
    </xf>
    <xf numFmtId="168" fontId="45" fillId="8" borderId="4" xfId="17" applyNumberFormat="1" applyFont="1" applyFill="1" applyBorder="1"/>
    <xf numFmtId="0" fontId="30" fillId="0" borderId="4" xfId="0" applyFont="1" applyBorder="1" applyAlignment="1">
      <alignment vertical="center"/>
    </xf>
    <xf numFmtId="168" fontId="45" fillId="0" borderId="15" xfId="17" applyNumberFormat="1" applyFont="1" applyBorder="1"/>
    <xf numFmtId="0" fontId="30" fillId="0" borderId="15" xfId="0" applyFont="1" applyBorder="1" applyAlignment="1">
      <alignment vertical="center"/>
    </xf>
    <xf numFmtId="0" fontId="30" fillId="0" borderId="15" xfId="0" applyFont="1" applyBorder="1" applyAlignment="1">
      <alignment horizontal="center"/>
    </xf>
    <xf numFmtId="0" fontId="30" fillId="0" borderId="16" xfId="0" applyFont="1" applyBorder="1" applyAlignment="1">
      <alignment horizontal="center" vertical="center"/>
    </xf>
    <xf numFmtId="0" fontId="30" fillId="0" borderId="16" xfId="0" applyFont="1" applyBorder="1" applyAlignment="1">
      <alignment horizontal="center" vertical="center" wrapText="1"/>
    </xf>
    <xf numFmtId="0" fontId="25" fillId="0" borderId="17" xfId="0" applyFont="1" applyBorder="1" applyAlignment="1">
      <alignment horizontal="center"/>
    </xf>
    <xf numFmtId="0" fontId="25" fillId="0" borderId="4" xfId="0" applyFont="1" applyBorder="1" applyAlignment="1">
      <alignment horizontal="center" vertical="center"/>
    </xf>
    <xf numFmtId="0" fontId="25" fillId="0" borderId="4" xfId="0" applyFont="1" applyBorder="1" applyAlignment="1">
      <alignment horizontal="center"/>
    </xf>
    <xf numFmtId="0" fontId="25" fillId="15" borderId="4" xfId="0" applyFont="1" applyFill="1" applyBorder="1" applyAlignment="1">
      <alignment horizontal="center"/>
    </xf>
    <xf numFmtId="0" fontId="25" fillId="15" borderId="15" xfId="0" applyFont="1" applyFill="1" applyBorder="1" applyAlignment="1">
      <alignment horizontal="center"/>
    </xf>
    <xf numFmtId="0" fontId="25" fillId="0" borderId="16" xfId="0" applyFont="1" applyBorder="1" applyAlignment="1">
      <alignment horizontal="center" vertical="center" wrapText="1"/>
    </xf>
    <xf numFmtId="0" fontId="104" fillId="0" borderId="0" xfId="0" applyFont="1"/>
    <xf numFmtId="0" fontId="21" fillId="0" borderId="0" xfId="0" applyFont="1" applyAlignment="1">
      <alignment vertical="center"/>
    </xf>
    <xf numFmtId="3" fontId="21" fillId="0" borderId="20" xfId="0" applyNumberFormat="1" applyFont="1" applyBorder="1" applyAlignment="1">
      <alignment vertical="center"/>
    </xf>
    <xf numFmtId="0" fontId="21" fillId="0" borderId="20" xfId="0" applyFont="1" applyBorder="1" applyAlignment="1">
      <alignment horizontal="left" vertical="center" wrapText="1"/>
    </xf>
    <xf numFmtId="0" fontId="21" fillId="0" borderId="20" xfId="0" applyFont="1" applyBorder="1" applyAlignment="1">
      <alignment horizontal="center" vertical="center"/>
    </xf>
    <xf numFmtId="3" fontId="25" fillId="0" borderId="18" xfId="0" applyNumberFormat="1" applyFont="1" applyBorder="1" applyAlignment="1">
      <alignment vertical="center"/>
    </xf>
    <xf numFmtId="0" fontId="30" fillId="0" borderId="18" xfId="0" applyFont="1" applyBorder="1" applyAlignment="1">
      <alignment horizontal="left" vertical="center" wrapText="1" indent="2"/>
    </xf>
    <xf numFmtId="0" fontId="30" fillId="0" borderId="18" xfId="0" applyFont="1" applyBorder="1" applyAlignment="1">
      <alignment horizontal="center" vertical="center"/>
    </xf>
    <xf numFmtId="3" fontId="25" fillId="0" borderId="4" xfId="0" applyNumberFormat="1" applyFont="1" applyBorder="1" applyAlignment="1">
      <alignment vertical="center"/>
    </xf>
    <xf numFmtId="0" fontId="30" fillId="0" borderId="4" xfId="0" applyFont="1" applyBorder="1" applyAlignment="1">
      <alignment horizontal="center" vertical="center"/>
    </xf>
    <xf numFmtId="3" fontId="25" fillId="0" borderId="19" xfId="0" applyNumberFormat="1" applyFont="1" applyBorder="1" applyAlignment="1">
      <alignment vertical="center"/>
    </xf>
    <xf numFmtId="0" fontId="30" fillId="0" borderId="19" xfId="0" applyFont="1" applyBorder="1" applyAlignment="1">
      <alignment horizontal="left" vertical="center" wrapText="1" indent="2"/>
    </xf>
    <xf numFmtId="0" fontId="30" fillId="0" borderId="19" xfId="0" applyFont="1" applyBorder="1" applyAlignment="1">
      <alignment horizontal="center" vertical="center"/>
    </xf>
    <xf numFmtId="0" fontId="21" fillId="0" borderId="0" xfId="0" applyFont="1"/>
    <xf numFmtId="3" fontId="24" fillId="0" borderId="11" xfId="0" applyNumberFormat="1" applyFont="1" applyBorder="1" applyAlignment="1">
      <alignment vertical="center"/>
    </xf>
    <xf numFmtId="0" fontId="21" fillId="0" borderId="11" xfId="0" applyFont="1" applyBorder="1" applyAlignment="1">
      <alignment horizontal="left" vertical="center" wrapText="1"/>
    </xf>
    <xf numFmtId="0" fontId="21" fillId="0" borderId="11" xfId="0" applyFont="1" applyBorder="1" applyAlignment="1">
      <alignment horizontal="center" vertical="center"/>
    </xf>
    <xf numFmtId="0" fontId="30" fillId="0" borderId="14" xfId="0" applyFont="1" applyBorder="1" applyAlignment="1">
      <alignment horizontal="left" vertical="center" wrapText="1" indent="2"/>
    </xf>
    <xf numFmtId="0" fontId="30" fillId="0" borderId="14" xfId="0" applyFont="1" applyBorder="1" applyAlignment="1">
      <alignment horizontal="center" vertical="center"/>
    </xf>
    <xf numFmtId="0" fontId="21" fillId="0" borderId="11" xfId="0" applyFont="1" applyBorder="1" applyAlignment="1">
      <alignment horizontal="left" vertical="center" wrapText="1" indent="2"/>
    </xf>
    <xf numFmtId="3" fontId="25" fillId="0" borderId="14" xfId="0" applyNumberFormat="1" applyFont="1" applyBorder="1" applyAlignment="1">
      <alignment vertical="center"/>
    </xf>
    <xf numFmtId="3" fontId="24" fillId="0" borderId="1" xfId="0" applyNumberFormat="1" applyFont="1" applyBorder="1" applyAlignment="1">
      <alignment vertical="center"/>
    </xf>
    <xf numFmtId="0" fontId="21" fillId="0" borderId="1" xfId="0" applyFont="1" applyBorder="1" applyAlignment="1">
      <alignment horizontal="left" vertical="center" wrapText="1"/>
    </xf>
    <xf numFmtId="0" fontId="21" fillId="0" borderId="1" xfId="0" applyFont="1" applyBorder="1" applyAlignment="1">
      <alignment horizontal="center" vertical="center"/>
    </xf>
    <xf numFmtId="0" fontId="25" fillId="0" borderId="7" xfId="0" applyFont="1" applyBorder="1" applyAlignment="1">
      <alignment horizontal="left" vertical="top" wrapText="1"/>
    </xf>
    <xf numFmtId="0" fontId="30" fillId="0" borderId="7" xfId="0" applyFont="1" applyBorder="1" applyAlignment="1">
      <alignment vertical="top" wrapText="1"/>
    </xf>
    <xf numFmtId="0" fontId="105" fillId="0" borderId="0" xfId="0" applyFont="1" applyAlignment="1">
      <alignment horizontal="left" wrapText="1"/>
    </xf>
    <xf numFmtId="0" fontId="30" fillId="0" borderId="0" xfId="0" applyFont="1" applyAlignment="1">
      <alignment horizontal="left" wrapText="1"/>
    </xf>
    <xf numFmtId="0" fontId="19" fillId="0" borderId="0" xfId="0" applyFont="1" applyAlignment="1">
      <alignment horizontal="left" wrapText="1"/>
    </xf>
    <xf numFmtId="0" fontId="104" fillId="0" borderId="0" xfId="0" applyFont="1" applyAlignment="1">
      <alignment horizontal="left" wrapText="1"/>
    </xf>
    <xf numFmtId="3" fontId="45" fillId="0" borderId="17" xfId="0" applyNumberFormat="1" applyFont="1" applyBorder="1" applyAlignment="1">
      <alignment horizontal="center"/>
    </xf>
    <xf numFmtId="0" fontId="25" fillId="0" borderId="17" xfId="18" applyFont="1" applyBorder="1" applyAlignment="1">
      <alignment wrapText="1"/>
    </xf>
    <xf numFmtId="0" fontId="30" fillId="0" borderId="17" xfId="0" applyFont="1" applyBorder="1" applyAlignment="1">
      <alignment horizontal="center"/>
    </xf>
    <xf numFmtId="3" fontId="45" fillId="0" borderId="4" xfId="0" applyNumberFormat="1" applyFont="1" applyBorder="1" applyAlignment="1">
      <alignment horizontal="center"/>
    </xf>
    <xf numFmtId="0" fontId="25" fillId="0" borderId="4" xfId="18" applyFont="1" applyBorder="1" applyAlignment="1">
      <alignment wrapText="1"/>
    </xf>
    <xf numFmtId="3" fontId="45" fillId="0" borderId="13" xfId="0" applyNumberFormat="1" applyFont="1" applyBorder="1" applyAlignment="1">
      <alignment horizontal="center"/>
    </xf>
    <xf numFmtId="0" fontId="25" fillId="0" borderId="13" xfId="18" applyFont="1" applyBorder="1" applyAlignment="1">
      <alignment wrapText="1"/>
    </xf>
    <xf numFmtId="0" fontId="30" fillId="0" borderId="1" xfId="0" applyFont="1" applyBorder="1" applyAlignment="1">
      <alignment horizontal="center" vertical="center" wrapText="1"/>
    </xf>
    <xf numFmtId="0" fontId="30" fillId="0" borderId="0" xfId="0" applyFont="1" applyAlignment="1">
      <alignment horizontal="center" vertical="center"/>
    </xf>
    <xf numFmtId="0" fontId="106" fillId="2" borderId="0" xfId="2" applyFont="1" applyFill="1" applyBorder="1" applyAlignment="1">
      <alignment horizontal="center" vertical="center" wrapText="1"/>
    </xf>
    <xf numFmtId="172" fontId="45" fillId="0" borderId="17" xfId="17" applyNumberFormat="1" applyFont="1" applyBorder="1" applyAlignment="1">
      <alignment vertical="center" wrapText="1"/>
    </xf>
    <xf numFmtId="0" fontId="45" fillId="2" borderId="17" xfId="0" applyFont="1" applyFill="1" applyBorder="1" applyAlignment="1">
      <alignment horizontal="left" indent="1"/>
    </xf>
    <xf numFmtId="0" fontId="45" fillId="2" borderId="17" xfId="28" applyFont="1" applyFill="1" applyBorder="1" applyAlignment="1">
      <alignment horizontal="center" vertical="center" wrapText="1"/>
    </xf>
    <xf numFmtId="172" fontId="45" fillId="0" borderId="4" xfId="17" applyNumberFormat="1" applyFont="1" applyBorder="1" applyAlignment="1">
      <alignment vertical="center" wrapText="1"/>
    </xf>
    <xf numFmtId="0" fontId="45" fillId="0" borderId="4" xfId="0" applyFont="1" applyBorder="1" applyAlignment="1">
      <alignment horizontal="left" indent="1"/>
    </xf>
    <xf numFmtId="0" fontId="45" fillId="2" borderId="4" xfId="28" applyFont="1" applyFill="1" applyBorder="1" applyAlignment="1">
      <alignment horizontal="center" vertical="center" wrapText="1"/>
    </xf>
    <xf numFmtId="0" fontId="45" fillId="0" borderId="4" xfId="0" applyFont="1" applyBorder="1"/>
    <xf numFmtId="172" fontId="45" fillId="2" borderId="4" xfId="17" applyNumberFormat="1" applyFont="1" applyFill="1" applyBorder="1" applyAlignment="1">
      <alignment vertical="center" wrapText="1"/>
    </xf>
    <xf numFmtId="0" fontId="45" fillId="2" borderId="4" xfId="0" applyFont="1" applyFill="1" applyBorder="1" applyAlignment="1">
      <alignment horizontal="left" indent="1"/>
    </xf>
    <xf numFmtId="172" fontId="45" fillId="14" borderId="13" xfId="17" applyNumberFormat="1" applyFont="1" applyFill="1" applyBorder="1" applyAlignment="1">
      <alignment vertical="center" wrapText="1"/>
    </xf>
    <xf numFmtId="0" fontId="45" fillId="0" borderId="13" xfId="0" applyFont="1" applyBorder="1"/>
    <xf numFmtId="0" fontId="45" fillId="2" borderId="13" xfId="28" applyFont="1" applyFill="1" applyBorder="1" applyAlignment="1">
      <alignment horizontal="center" vertical="center" wrapText="1"/>
    </xf>
    <xf numFmtId="49" fontId="45" fillId="2" borderId="0" xfId="18" applyNumberFormat="1" applyFont="1" applyFill="1" applyAlignment="1">
      <alignment horizontal="center" vertical="center" wrapText="1"/>
    </xf>
    <xf numFmtId="49" fontId="98" fillId="2" borderId="7" xfId="18" applyNumberFormat="1" applyFont="1" applyFill="1" applyBorder="1" applyAlignment="1">
      <alignment horizontal="center" vertical="center" wrapText="1"/>
    </xf>
    <xf numFmtId="0" fontId="47" fillId="2" borderId="0" xfId="18" applyFont="1" applyFill="1" applyAlignment="1">
      <alignment horizontal="left" vertical="center"/>
    </xf>
    <xf numFmtId="0" fontId="19" fillId="0" borderId="0" xfId="0" applyFont="1" applyAlignment="1">
      <alignment horizontal="left" vertical="center"/>
    </xf>
    <xf numFmtId="0" fontId="19" fillId="0" borderId="0" xfId="0" applyFont="1" applyAlignment="1">
      <alignment horizontal="left" vertical="center" wrapText="1"/>
    </xf>
    <xf numFmtId="0" fontId="12" fillId="2" borderId="0" xfId="0" applyFont="1" applyFill="1"/>
    <xf numFmtId="0" fontId="38" fillId="2" borderId="0" xfId="0" applyFont="1" applyFill="1" applyAlignment="1">
      <alignment vertical="center" wrapText="1"/>
    </xf>
    <xf numFmtId="0" fontId="38" fillId="2" borderId="0" xfId="0" applyFont="1" applyFill="1" applyAlignment="1">
      <alignment vertical="center"/>
    </xf>
    <xf numFmtId="0" fontId="38" fillId="2" borderId="3" xfId="0" applyFont="1" applyFill="1" applyBorder="1" applyAlignment="1">
      <alignment vertical="center" wrapText="1"/>
    </xf>
    <xf numFmtId="0" fontId="107" fillId="2" borderId="3" xfId="0" applyFont="1" applyFill="1" applyBorder="1" applyAlignment="1">
      <alignment vertical="center" wrapText="1"/>
    </xf>
    <xf numFmtId="3" fontId="25" fillId="2" borderId="0" xfId="0" applyNumberFormat="1"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pplyAlignment="1">
      <alignment horizontal="center" vertical="center" wrapText="1"/>
    </xf>
    <xf numFmtId="0" fontId="25" fillId="0" borderId="0" xfId="0" applyFont="1" applyAlignment="1">
      <alignment horizontal="center" vertical="center" wrapText="1"/>
    </xf>
    <xf numFmtId="0" fontId="25" fillId="2" borderId="27" xfId="0" applyFont="1" applyFill="1" applyBorder="1" applyAlignment="1">
      <alignment horizontal="center"/>
    </xf>
    <xf numFmtId="0" fontId="23" fillId="2" borderId="7" xfId="0" applyFont="1" applyFill="1" applyBorder="1" applyAlignment="1">
      <alignment vertical="center" wrapText="1"/>
    </xf>
    <xf numFmtId="0" fontId="23" fillId="2" borderId="3" xfId="0" applyFont="1" applyFill="1" applyBorder="1"/>
    <xf numFmtId="0" fontId="38" fillId="2" borderId="65" xfId="0" applyFont="1" applyFill="1" applyBorder="1" applyAlignment="1">
      <alignment vertical="center" wrapText="1"/>
    </xf>
    <xf numFmtId="0" fontId="23" fillId="2" borderId="13" xfId="0" applyFont="1" applyFill="1" applyBorder="1" applyAlignment="1">
      <alignment horizontal="left" vertical="center" wrapText="1"/>
    </xf>
    <xf numFmtId="3" fontId="23" fillId="2" borderId="13" xfId="0" applyNumberFormat="1" applyFont="1" applyFill="1" applyBorder="1" applyAlignment="1">
      <alignment horizontal="right" vertical="center" wrapText="1"/>
    </xf>
    <xf numFmtId="3" fontId="38" fillId="2" borderId="4" xfId="17" applyNumberFormat="1" applyFont="1" applyFill="1" applyBorder="1" applyAlignment="1">
      <alignment horizontal="right" vertical="center"/>
    </xf>
    <xf numFmtId="0" fontId="38" fillId="2" borderId="4" xfId="0" applyFont="1" applyFill="1" applyBorder="1" applyAlignment="1">
      <alignment horizontal="left" vertical="center" indent="3"/>
    </xf>
    <xf numFmtId="0" fontId="38" fillId="2" borderId="4" xfId="0" applyFont="1" applyFill="1" applyBorder="1" applyAlignment="1">
      <alignment horizontal="left" vertical="center" wrapText="1" indent="3"/>
    </xf>
    <xf numFmtId="0" fontId="38" fillId="2" borderId="4" xfId="0" applyFont="1" applyFill="1" applyBorder="1" applyAlignment="1">
      <alignment horizontal="left" vertical="center" wrapText="1" indent="5"/>
    </xf>
    <xf numFmtId="3" fontId="38" fillId="2" borderId="18" xfId="17" applyNumberFormat="1" applyFont="1" applyFill="1" applyBorder="1" applyAlignment="1">
      <alignment horizontal="right" vertical="center"/>
    </xf>
    <xf numFmtId="0" fontId="23" fillId="2" borderId="11" xfId="0" applyFont="1" applyFill="1" applyBorder="1" applyAlignment="1">
      <alignment horizontal="left" vertical="center" wrapText="1"/>
    </xf>
    <xf numFmtId="3" fontId="23" fillId="2" borderId="11" xfId="17" applyNumberFormat="1" applyFont="1" applyFill="1" applyBorder="1" applyAlignment="1">
      <alignment horizontal="right" vertical="center"/>
    </xf>
    <xf numFmtId="0" fontId="38" fillId="2" borderId="19" xfId="0" applyFont="1" applyFill="1" applyBorder="1" applyAlignment="1">
      <alignment horizontal="left" vertical="center" indent="1"/>
    </xf>
    <xf numFmtId="3" fontId="38" fillId="2" borderId="19" xfId="17" applyNumberFormat="1" applyFont="1" applyFill="1" applyBorder="1" applyAlignment="1">
      <alignment horizontal="right" vertical="center"/>
    </xf>
    <xf numFmtId="0" fontId="38" fillId="2" borderId="18" xfId="0" applyFont="1" applyFill="1" applyBorder="1" applyAlignment="1">
      <alignment horizontal="left" vertical="center" wrapText="1" indent="1"/>
    </xf>
    <xf numFmtId="0" fontId="23" fillId="2" borderId="16" xfId="0" applyFont="1" applyFill="1" applyBorder="1" applyAlignment="1">
      <alignment horizontal="left" vertical="center"/>
    </xf>
    <xf numFmtId="3" fontId="23" fillId="2" borderId="16" xfId="17" applyNumberFormat="1" applyFont="1" applyFill="1" applyBorder="1" applyAlignment="1">
      <alignment horizontal="right" vertical="center"/>
    </xf>
    <xf numFmtId="0" fontId="38" fillId="2" borderId="0" xfId="0" applyFont="1" applyFill="1" applyAlignment="1">
      <alignment horizontal="left" vertical="center"/>
    </xf>
    <xf numFmtId="3" fontId="38" fillId="2" borderId="0" xfId="0" applyNumberFormat="1" applyFont="1" applyFill="1" applyAlignment="1">
      <alignment horizontal="center" vertical="center"/>
    </xf>
    <xf numFmtId="3" fontId="38" fillId="2" borderId="0" xfId="0" applyNumberFormat="1" applyFont="1" applyFill="1"/>
    <xf numFmtId="0" fontId="34" fillId="0" borderId="0" xfId="26" applyFont="1" applyFill="1" applyBorder="1" applyAlignment="1">
      <alignment horizontal="left" vertical="center"/>
    </xf>
    <xf numFmtId="0" fontId="19" fillId="2" borderId="4" xfId="0" applyFont="1" applyFill="1" applyBorder="1" applyAlignment="1">
      <alignment horizontal="left" vertical="center" indent="1"/>
    </xf>
    <xf numFmtId="0" fontId="38" fillId="2" borderId="13" xfId="0" applyFont="1" applyFill="1" applyBorder="1" applyAlignment="1">
      <alignment vertical="center"/>
    </xf>
    <xf numFmtId="0" fontId="38" fillId="2" borderId="4" xfId="0" applyFont="1" applyFill="1" applyBorder="1" applyAlignment="1">
      <alignment vertical="center"/>
    </xf>
    <xf numFmtId="0" fontId="38" fillId="2" borderId="0" xfId="0" applyFont="1" applyFill="1" applyAlignment="1">
      <alignment horizontal="center" vertical="center"/>
    </xf>
    <xf numFmtId="0" fontId="24" fillId="2" borderId="7" xfId="0" applyFont="1" applyFill="1" applyBorder="1" applyAlignment="1">
      <alignment horizontal="center" vertical="center" wrapText="1"/>
    </xf>
    <xf numFmtId="0" fontId="24" fillId="2" borderId="3" xfId="0" applyFont="1" applyFill="1" applyBorder="1" applyAlignment="1">
      <alignment horizontal="center" vertical="center" wrapText="1"/>
    </xf>
    <xf numFmtId="0" fontId="38" fillId="2" borderId="13" xfId="0" applyFont="1" applyFill="1" applyBorder="1" applyAlignment="1">
      <alignment horizontal="center" vertical="center"/>
    </xf>
    <xf numFmtId="0" fontId="19" fillId="2" borderId="4" xfId="0" applyFont="1" applyFill="1" applyBorder="1" applyAlignment="1">
      <alignment horizontal="center" vertical="center"/>
    </xf>
    <xf numFmtId="0" fontId="38" fillId="2" borderId="4" xfId="0" applyFont="1" applyFill="1" applyBorder="1" applyAlignment="1">
      <alignment horizontal="center" vertical="center"/>
    </xf>
    <xf numFmtId="0" fontId="38" fillId="2" borderId="18" xfId="0" applyFont="1" applyFill="1" applyBorder="1" applyAlignment="1">
      <alignment horizontal="center" vertical="center"/>
    </xf>
    <xf numFmtId="0" fontId="38" fillId="2" borderId="19" xfId="0" applyFont="1" applyFill="1" applyBorder="1" applyAlignment="1">
      <alignment horizontal="center" vertical="center"/>
    </xf>
    <xf numFmtId="0" fontId="23" fillId="2" borderId="11" xfId="0" applyFont="1" applyFill="1" applyBorder="1" applyAlignment="1">
      <alignment horizontal="center" vertical="center"/>
    </xf>
    <xf numFmtId="0" fontId="49" fillId="2" borderId="0" xfId="0" applyFont="1" applyFill="1"/>
    <xf numFmtId="0" fontId="25" fillId="2" borderId="0" xfId="0" applyFont="1" applyFill="1" applyAlignment="1">
      <alignment vertical="center"/>
    </xf>
    <xf numFmtId="0" fontId="25" fillId="2" borderId="4" xfId="0" applyFont="1" applyFill="1" applyBorder="1" applyAlignment="1">
      <alignment horizontal="center" vertical="center"/>
    </xf>
    <xf numFmtId="0" fontId="23" fillId="2" borderId="0" xfId="0" applyFont="1" applyFill="1" applyAlignment="1">
      <alignment vertical="center"/>
    </xf>
    <xf numFmtId="0" fontId="23" fillId="2" borderId="13" xfId="0" applyFont="1" applyFill="1" applyBorder="1" applyAlignment="1">
      <alignment horizontal="center" vertical="center"/>
    </xf>
    <xf numFmtId="0" fontId="23" fillId="2" borderId="13" xfId="0" applyFont="1" applyFill="1" applyBorder="1" applyAlignment="1">
      <alignment vertical="center" wrapText="1"/>
    </xf>
    <xf numFmtId="3" fontId="23" fillId="2" borderId="13" xfId="0" applyNumberFormat="1" applyFont="1" applyFill="1" applyBorder="1" applyAlignment="1">
      <alignment horizontal="center" vertical="center" wrapText="1"/>
    </xf>
    <xf numFmtId="0" fontId="38" fillId="2" borderId="4" xfId="0" applyFont="1" applyFill="1" applyBorder="1" applyAlignment="1">
      <alignment horizontal="left" vertical="center" wrapText="1"/>
    </xf>
    <xf numFmtId="3" fontId="38" fillId="2" borderId="4" xfId="0" applyNumberFormat="1" applyFont="1" applyFill="1" applyBorder="1" applyAlignment="1">
      <alignment horizontal="center" vertical="center" wrapText="1"/>
    </xf>
    <xf numFmtId="3" fontId="38" fillId="9" borderId="4" xfId="0" applyNumberFormat="1" applyFont="1" applyFill="1" applyBorder="1" applyAlignment="1">
      <alignment horizontal="center" vertical="center" wrapText="1"/>
    </xf>
    <xf numFmtId="0" fontId="23" fillId="2" borderId="4" xfId="0" applyFont="1" applyFill="1" applyBorder="1" applyAlignment="1">
      <alignment horizontal="center" vertical="center"/>
    </xf>
    <xf numFmtId="0" fontId="23" fillId="2" borderId="4" xfId="0" applyFont="1" applyFill="1" applyBorder="1" applyAlignment="1">
      <alignment horizontal="left" vertical="center" wrapText="1"/>
    </xf>
    <xf numFmtId="3" fontId="23" fillId="2" borderId="4" xfId="0" applyNumberFormat="1" applyFont="1" applyFill="1" applyBorder="1" applyAlignment="1">
      <alignment horizontal="center" vertical="center" wrapText="1"/>
    </xf>
    <xf numFmtId="0" fontId="38" fillId="2" borderId="17" xfId="0" applyFont="1" applyFill="1" applyBorder="1" applyAlignment="1">
      <alignment horizontal="center" vertical="center"/>
    </xf>
    <xf numFmtId="0" fontId="38" fillId="2" borderId="17" xfId="0" applyFont="1" applyFill="1" applyBorder="1" applyAlignment="1">
      <alignment horizontal="left" vertical="center" wrapText="1"/>
    </xf>
    <xf numFmtId="3" fontId="38" fillId="2" borderId="17" xfId="0" applyNumberFormat="1" applyFont="1" applyFill="1" applyBorder="1" applyAlignment="1">
      <alignment horizontal="center" vertical="center" wrapText="1"/>
    </xf>
    <xf numFmtId="3" fontId="38" fillId="9" borderId="17" xfId="0" applyNumberFormat="1" applyFont="1" applyFill="1" applyBorder="1" applyAlignment="1">
      <alignment horizontal="center" vertical="center" wrapText="1"/>
    </xf>
    <xf numFmtId="0" fontId="38" fillId="2" borderId="16" xfId="0" applyFont="1" applyFill="1" applyBorder="1" applyAlignment="1">
      <alignment horizontal="center"/>
    </xf>
    <xf numFmtId="3" fontId="38" fillId="2" borderId="13" xfId="0" applyNumberFormat="1" applyFont="1" applyFill="1" applyBorder="1" applyAlignment="1">
      <alignment vertical="center"/>
    </xf>
    <xf numFmtId="0" fontId="38" fillId="2" borderId="17" xfId="0" applyFont="1" applyFill="1" applyBorder="1" applyAlignment="1">
      <alignment vertical="center"/>
    </xf>
    <xf numFmtId="3" fontId="38" fillId="2" borderId="17" xfId="0" applyNumberFormat="1" applyFont="1" applyFill="1" applyBorder="1" applyAlignment="1">
      <alignment vertical="center"/>
    </xf>
    <xf numFmtId="3" fontId="38" fillId="2" borderId="0" xfId="0" applyNumberFormat="1" applyFont="1" applyFill="1" applyAlignment="1">
      <alignment vertical="center" wrapText="1"/>
    </xf>
    <xf numFmtId="0" fontId="38" fillId="2" borderId="7" xfId="0" applyFont="1" applyFill="1" applyBorder="1" applyAlignment="1">
      <alignment vertical="center"/>
    </xf>
    <xf numFmtId="0" fontId="38" fillId="2" borderId="3" xfId="0" applyFont="1" applyFill="1" applyBorder="1" applyAlignment="1">
      <alignment vertical="center"/>
    </xf>
    <xf numFmtId="3" fontId="38" fillId="2" borderId="3" xfId="0" applyNumberFormat="1" applyFont="1" applyFill="1" applyBorder="1" applyAlignment="1">
      <alignment vertical="center" wrapText="1"/>
    </xf>
    <xf numFmtId="0" fontId="38" fillId="0" borderId="3" xfId="0" applyFont="1" applyBorder="1" applyAlignment="1">
      <alignment vertical="center" wrapText="1"/>
    </xf>
    <xf numFmtId="0" fontId="25" fillId="2" borderId="1" xfId="0" applyFont="1" applyFill="1" applyBorder="1" applyAlignment="1">
      <alignment horizontal="center" vertical="center"/>
    </xf>
    <xf numFmtId="0" fontId="25" fillId="2" borderId="1" xfId="0" applyFont="1" applyFill="1" applyBorder="1" applyAlignment="1">
      <alignment horizontal="center" vertical="center" wrapText="1"/>
    </xf>
    <xf numFmtId="0" fontId="25" fillId="2" borderId="1" xfId="0" applyFont="1" applyFill="1" applyBorder="1" applyAlignment="1">
      <alignment vertical="center"/>
    </xf>
    <xf numFmtId="0" fontId="25" fillId="2" borderId="2" xfId="0" applyFont="1" applyFill="1" applyBorder="1" applyAlignment="1">
      <alignment vertical="center"/>
    </xf>
    <xf numFmtId="0" fontId="25" fillId="2" borderId="13" xfId="0" applyFont="1" applyFill="1" applyBorder="1" applyAlignment="1">
      <alignment vertical="center"/>
    </xf>
    <xf numFmtId="0" fontId="25" fillId="2" borderId="4" xfId="0" applyFont="1" applyFill="1" applyBorder="1" applyAlignment="1">
      <alignment vertical="center"/>
    </xf>
    <xf numFmtId="0" fontId="25" fillId="0" borderId="4" xfId="0" applyFont="1" applyBorder="1" applyAlignment="1">
      <alignment vertical="center"/>
    </xf>
    <xf numFmtId="0" fontId="25" fillId="2" borderId="27" xfId="0" applyFont="1" applyFill="1" applyBorder="1" applyAlignment="1">
      <alignment vertical="center"/>
    </xf>
    <xf numFmtId="0" fontId="25" fillId="2" borderId="17" xfId="0" applyFont="1" applyFill="1" applyBorder="1" applyAlignment="1">
      <alignment vertical="center"/>
    </xf>
    <xf numFmtId="0" fontId="25" fillId="0" borderId="17" xfId="0" applyFont="1" applyBorder="1" applyAlignment="1">
      <alignment vertical="center"/>
    </xf>
    <xf numFmtId="0" fontId="25" fillId="2" borderId="4" xfId="0" applyFont="1" applyFill="1" applyBorder="1" applyAlignment="1">
      <alignment horizontal="left" vertical="center" indent="2"/>
    </xf>
    <xf numFmtId="0" fontId="111" fillId="0" borderId="0" xfId="34" applyFont="1" applyAlignment="1">
      <alignment vertical="center"/>
    </xf>
    <xf numFmtId="0" fontId="51" fillId="0" borderId="2" xfId="30" quotePrefix="1" applyFont="1" applyBorder="1" applyAlignment="1">
      <alignment horizontal="center" vertical="center" wrapText="1"/>
    </xf>
    <xf numFmtId="0" fontId="38" fillId="0" borderId="13" xfId="30" quotePrefix="1" applyFont="1" applyBorder="1" applyAlignment="1">
      <alignment horizontal="left" vertical="center"/>
    </xf>
    <xf numFmtId="3" fontId="38" fillId="0" borderId="13" xfId="30" applyNumberFormat="1" applyFont="1" applyBorder="1" applyAlignment="1">
      <alignment horizontal="right" vertical="center"/>
    </xf>
    <xf numFmtId="0" fontId="38" fillId="0" borderId="4" xfId="30" quotePrefix="1" applyFont="1" applyBorder="1" applyAlignment="1">
      <alignment horizontal="left" vertical="center"/>
    </xf>
    <xf numFmtId="3" fontId="38" fillId="0" borderId="4" xfId="30" applyNumberFormat="1" applyFont="1" applyBorder="1" applyAlignment="1">
      <alignment horizontal="right" vertical="center"/>
    </xf>
    <xf numFmtId="0" fontId="38" fillId="0" borderId="4" xfId="30" applyFont="1" applyBorder="1" applyAlignment="1">
      <alignment horizontal="left" vertical="center"/>
    </xf>
    <xf numFmtId="10" fontId="38" fillId="0" borderId="4" xfId="32" applyNumberFormat="1" applyFont="1" applyFill="1" applyBorder="1" applyAlignment="1">
      <alignment horizontal="right" vertical="center"/>
    </xf>
    <xf numFmtId="10" fontId="38" fillId="0" borderId="4" xfId="33" applyNumberFormat="1" applyFont="1" applyFill="1" applyBorder="1" applyAlignment="1">
      <alignment horizontal="right" vertical="center"/>
    </xf>
    <xf numFmtId="3" fontId="38" fillId="0" borderId="4" xfId="33" applyNumberFormat="1" applyFont="1" applyFill="1" applyBorder="1" applyAlignment="1">
      <alignment horizontal="right" vertical="center"/>
    </xf>
    <xf numFmtId="0" fontId="38" fillId="0" borderId="17" xfId="30" applyFont="1" applyBorder="1" applyAlignment="1">
      <alignment horizontal="left" vertical="center"/>
    </xf>
    <xf numFmtId="0" fontId="38" fillId="0" borderId="0" xfId="29" applyFont="1" applyAlignment="1">
      <alignment vertical="center"/>
    </xf>
    <xf numFmtId="0" fontId="38" fillId="0" borderId="0" xfId="30" applyFont="1" applyAlignment="1">
      <alignment vertical="center"/>
    </xf>
    <xf numFmtId="0" fontId="38" fillId="0" borderId="0" xfId="30" applyFont="1" applyAlignment="1">
      <alignment horizontal="right" vertical="center"/>
    </xf>
    <xf numFmtId="0" fontId="61" fillId="0" borderId="0" xfId="30" applyFont="1" applyAlignment="1">
      <alignment horizontal="right" vertical="center"/>
    </xf>
    <xf numFmtId="0" fontId="34" fillId="0" borderId="0" xfId="29" applyFont="1" applyAlignment="1">
      <alignment vertical="center"/>
    </xf>
    <xf numFmtId="0" fontId="38" fillId="0" borderId="18" xfId="30" applyFont="1" applyBorder="1" applyAlignment="1">
      <alignment horizontal="left" vertical="center"/>
    </xf>
    <xf numFmtId="0" fontId="13" fillId="0" borderId="0" xfId="0" applyFont="1" applyAlignment="1">
      <alignment horizontal="left" vertical="center"/>
    </xf>
    <xf numFmtId="0" fontId="24" fillId="0" borderId="13" xfId="0" applyFont="1" applyBorder="1" applyAlignment="1">
      <alignment horizontal="center" vertical="center"/>
    </xf>
    <xf numFmtId="0" fontId="24" fillId="0" borderId="13" xfId="0" applyFont="1" applyBorder="1" applyAlignment="1">
      <alignment horizontal="left" vertical="center"/>
    </xf>
    <xf numFmtId="0" fontId="25" fillId="0" borderId="17" xfId="0" applyFont="1" applyBorder="1" applyAlignment="1">
      <alignment horizontal="center" vertical="center"/>
    </xf>
    <xf numFmtId="0" fontId="24" fillId="0" borderId="3" xfId="0" applyFont="1" applyBorder="1" applyAlignment="1">
      <alignment horizontal="center" vertical="center"/>
    </xf>
    <xf numFmtId="0" fontId="38" fillId="5" borderId="0" xfId="0" applyFont="1" applyFill="1" applyAlignment="1">
      <alignment horizontal="center" vertical="center" wrapText="1"/>
    </xf>
    <xf numFmtId="0" fontId="23" fillId="0" borderId="3" xfId="0" applyFont="1" applyBorder="1" applyAlignment="1">
      <alignment horizontal="center" vertical="center" wrapText="1"/>
    </xf>
    <xf numFmtId="0" fontId="25" fillId="0" borderId="0" xfId="11" applyFont="1" applyAlignment="1">
      <alignment vertical="center"/>
    </xf>
    <xf numFmtId="0" fontId="23" fillId="2" borderId="16" xfId="0" applyFont="1" applyFill="1" applyBorder="1" applyAlignment="1">
      <alignment horizontal="center" vertical="center"/>
    </xf>
    <xf numFmtId="0" fontId="23" fillId="0" borderId="0" xfId="0" applyFont="1" applyAlignment="1">
      <alignment horizontal="center" vertical="center" wrapText="1"/>
    </xf>
    <xf numFmtId="0" fontId="24" fillId="0" borderId="0" xfId="0" applyFont="1" applyAlignment="1">
      <alignment horizontal="center" vertical="center" wrapText="1"/>
    </xf>
    <xf numFmtId="0" fontId="72" fillId="0" borderId="0" xfId="0" applyFont="1" applyAlignment="1">
      <alignment vertical="center" wrapText="1"/>
    </xf>
    <xf numFmtId="0" fontId="23" fillId="0" borderId="2" xfId="0" applyFont="1" applyBorder="1" applyAlignment="1">
      <alignment horizontal="center" vertical="center" wrapText="1"/>
    </xf>
    <xf numFmtId="0" fontId="23" fillId="0" borderId="27" xfId="0" applyFont="1" applyBorder="1" applyAlignment="1">
      <alignment horizontal="center" vertical="center" wrapText="1"/>
    </xf>
    <xf numFmtId="0" fontId="24" fillId="2" borderId="27" xfId="0" applyFont="1" applyFill="1" applyBorder="1" applyAlignment="1">
      <alignment vertical="center" wrapText="1"/>
    </xf>
    <xf numFmtId="0" fontId="59" fillId="0" borderId="16" xfId="0" applyFont="1" applyBorder="1" applyAlignment="1">
      <alignment vertical="center" wrapText="1"/>
    </xf>
    <xf numFmtId="0" fontId="38" fillId="0" borderId="23" xfId="0" applyFont="1" applyBorder="1" applyAlignment="1">
      <alignment vertical="center" wrapText="1"/>
    </xf>
    <xf numFmtId="0" fontId="38" fillId="0" borderId="22" xfId="0" applyFont="1" applyBorder="1" applyAlignment="1">
      <alignment vertical="center" wrapText="1"/>
    </xf>
    <xf numFmtId="0" fontId="38" fillId="5" borderId="22" xfId="0" applyFont="1" applyFill="1" applyBorder="1" applyAlignment="1">
      <alignment horizontal="left" vertical="center" wrapText="1" indent="2"/>
    </xf>
    <xf numFmtId="0" fontId="25" fillId="0" borderId="1" xfId="0" applyFont="1" applyBorder="1" applyAlignment="1">
      <alignment horizontal="center" vertical="center" wrapText="1"/>
    </xf>
    <xf numFmtId="0" fontId="56" fillId="2" borderId="0" xfId="0" applyFont="1" applyFill="1" applyAlignment="1">
      <alignment horizontal="center" vertical="center" wrapText="1"/>
    </xf>
    <xf numFmtId="0" fontId="23" fillId="0" borderId="11" xfId="0" applyFont="1" applyBorder="1" applyAlignment="1">
      <alignment horizontal="center" vertical="center" wrapText="1"/>
    </xf>
    <xf numFmtId="0" fontId="25" fillId="0" borderId="0" xfId="0" applyFont="1" applyAlignment="1">
      <alignment vertical="center" wrapText="1"/>
    </xf>
    <xf numFmtId="0" fontId="24" fillId="0" borderId="0" xfId="0" applyFont="1" applyAlignment="1">
      <alignment horizontal="center" vertical="center"/>
    </xf>
    <xf numFmtId="0" fontId="24" fillId="0" borderId="0" xfId="0" applyFont="1" applyAlignment="1">
      <alignment horizontal="center"/>
    </xf>
    <xf numFmtId="0" fontId="23" fillId="0" borderId="16" xfId="0" applyFont="1" applyBorder="1" applyAlignment="1">
      <alignment horizontal="center" vertical="center" wrapText="1"/>
    </xf>
    <xf numFmtId="3" fontId="27" fillId="5" borderId="22" xfId="0" applyNumberFormat="1" applyFont="1" applyFill="1" applyBorder="1" applyAlignment="1">
      <alignment vertical="center" wrapText="1"/>
    </xf>
    <xf numFmtId="0" fontId="27" fillId="5" borderId="22" xfId="0" applyFont="1" applyFill="1" applyBorder="1" applyAlignment="1">
      <alignment horizontal="center" vertical="center" wrapText="1"/>
    </xf>
    <xf numFmtId="0" fontId="27" fillId="5" borderId="22" xfId="0" applyFont="1" applyFill="1" applyBorder="1" applyAlignment="1">
      <alignment vertical="center" wrapText="1"/>
    </xf>
    <xf numFmtId="3" fontId="27" fillId="8" borderId="25" xfId="0" applyNumberFormat="1" applyFont="1" applyFill="1" applyBorder="1" applyAlignment="1">
      <alignment vertical="center" wrapText="1"/>
    </xf>
    <xf numFmtId="3" fontId="27" fillId="8" borderId="26" xfId="0" applyNumberFormat="1" applyFont="1" applyFill="1" applyBorder="1" applyAlignment="1">
      <alignment vertical="center" wrapText="1"/>
    </xf>
    <xf numFmtId="168" fontId="27" fillId="0" borderId="22" xfId="17" applyNumberFormat="1" applyFont="1" applyBorder="1" applyAlignment="1">
      <alignment vertical="center" wrapText="1"/>
    </xf>
    <xf numFmtId="0" fontId="38" fillId="2" borderId="3" xfId="0" applyFont="1" applyFill="1" applyBorder="1" applyAlignment="1">
      <alignment horizontal="center" vertical="center" wrapText="1"/>
    </xf>
    <xf numFmtId="0" fontId="38" fillId="0" borderId="3" xfId="0" applyFont="1" applyBorder="1" applyAlignment="1">
      <alignment horizontal="center" vertical="center" wrapText="1"/>
    </xf>
    <xf numFmtId="3" fontId="38" fillId="0" borderId="22" xfId="24" applyNumberFormat="1" applyFont="1" applyBorder="1" applyAlignment="1">
      <alignment horizontal="center" vertical="center" wrapText="1"/>
    </xf>
    <xf numFmtId="3" fontId="38" fillId="8" borderId="26" xfId="24" applyNumberFormat="1" applyFont="1" applyFill="1" applyBorder="1" applyAlignment="1">
      <alignment horizontal="center" vertical="center" wrapText="1"/>
    </xf>
    <xf numFmtId="3" fontId="38" fillId="0" borderId="26" xfId="24" applyNumberFormat="1" applyFont="1" applyBorder="1" applyAlignment="1">
      <alignment horizontal="center" vertical="center" wrapText="1"/>
    </xf>
    <xf numFmtId="3" fontId="38" fillId="8" borderId="0" xfId="24" applyNumberFormat="1" applyFont="1" applyFill="1" applyAlignment="1">
      <alignment horizontal="center" vertical="center" wrapText="1"/>
    </xf>
    <xf numFmtId="3" fontId="38" fillId="0" borderId="0" xfId="24" applyNumberFormat="1" applyFont="1"/>
    <xf numFmtId="3" fontId="38" fillId="0" borderId="21" xfId="24" applyNumberFormat="1" applyFont="1" applyBorder="1" applyAlignment="1">
      <alignment horizontal="center" vertical="center" wrapText="1"/>
    </xf>
    <xf numFmtId="3" fontId="38" fillId="8" borderId="27" xfId="24" applyNumberFormat="1" applyFont="1" applyFill="1" applyBorder="1" applyAlignment="1">
      <alignment horizontal="center" vertical="center" wrapText="1"/>
    </xf>
    <xf numFmtId="3" fontId="38" fillId="0" borderId="27" xfId="24" applyNumberFormat="1" applyFont="1" applyBorder="1"/>
    <xf numFmtId="0" fontId="49" fillId="0" borderId="0" xfId="0" applyFont="1" applyAlignment="1">
      <alignment horizontal="center" vertical="center"/>
    </xf>
    <xf numFmtId="0" fontId="9" fillId="0" borderId="0" xfId="0" applyFont="1" applyAlignment="1">
      <alignment vertical="center"/>
    </xf>
    <xf numFmtId="0" fontId="9" fillId="0" borderId="0" xfId="0" applyFont="1" applyAlignment="1">
      <alignment horizontal="left" vertical="center"/>
    </xf>
    <xf numFmtId="0" fontId="9" fillId="0" borderId="0" xfId="0" applyFont="1"/>
    <xf numFmtId="4" fontId="9" fillId="0" borderId="0" xfId="0" applyNumberFormat="1" applyFont="1"/>
    <xf numFmtId="3" fontId="9" fillId="0" borderId="0" xfId="0" applyNumberFormat="1" applyFont="1" applyAlignment="1">
      <alignment vertical="center"/>
    </xf>
    <xf numFmtId="0" fontId="9" fillId="0" borderId="0" xfId="0" applyFont="1" applyAlignment="1">
      <alignment horizontal="center" vertical="center"/>
    </xf>
    <xf numFmtId="169" fontId="9" fillId="0" borderId="0" xfId="0" applyNumberFormat="1" applyFont="1"/>
    <xf numFmtId="0" fontId="9" fillId="0" borderId="14" xfId="0" applyFont="1" applyBorder="1" applyAlignment="1">
      <alignment horizontal="left" vertical="center"/>
    </xf>
    <xf numFmtId="3" fontId="9" fillId="0" borderId="0" xfId="0" applyNumberFormat="1" applyFont="1"/>
    <xf numFmtId="0" fontId="113" fillId="0" borderId="0" xfId="0" applyFont="1" applyAlignment="1">
      <alignment vertical="center" wrapText="1"/>
    </xf>
    <xf numFmtId="0" fontId="113" fillId="0" borderId="0" xfId="0" applyFont="1" applyAlignment="1">
      <alignment horizontal="center" vertical="center" wrapText="1"/>
    </xf>
    <xf numFmtId="0" fontId="50" fillId="2" borderId="23" xfId="0" applyFont="1" applyFill="1" applyBorder="1" applyAlignment="1">
      <alignment vertical="center" wrapText="1"/>
    </xf>
    <xf numFmtId="0" fontId="114" fillId="2" borderId="22" xfId="0" applyFont="1" applyFill="1" applyBorder="1" applyAlignment="1">
      <alignment horizontal="center" vertical="center" wrapText="1"/>
    </xf>
    <xf numFmtId="0" fontId="50" fillId="2" borderId="22" xfId="0" applyFont="1" applyFill="1" applyBorder="1" applyAlignment="1">
      <alignment vertical="center" wrapText="1"/>
    </xf>
    <xf numFmtId="0" fontId="27" fillId="2" borderId="22" xfId="0" applyFont="1" applyFill="1" applyBorder="1" applyAlignment="1">
      <alignment horizontal="left" vertical="center" wrapText="1" indent="2"/>
    </xf>
    <xf numFmtId="0" fontId="27" fillId="2" borderId="21" xfId="0" applyFont="1" applyFill="1" applyBorder="1" applyAlignment="1">
      <alignment horizontal="center" vertical="center" wrapText="1"/>
    </xf>
    <xf numFmtId="0" fontId="50" fillId="2" borderId="21" xfId="0" applyFont="1" applyFill="1" applyBorder="1" applyAlignment="1">
      <alignment vertical="center" wrapText="1"/>
    </xf>
    <xf numFmtId="3" fontId="50" fillId="0" borderId="21" xfId="0" applyNumberFormat="1" applyFont="1" applyBorder="1" applyAlignment="1">
      <alignment horizontal="center" vertical="center" wrapText="1"/>
    </xf>
    <xf numFmtId="0" fontId="72" fillId="0" borderId="0" xfId="0" applyFont="1"/>
    <xf numFmtId="49" fontId="50" fillId="0" borderId="72" xfId="0" applyNumberFormat="1" applyFont="1" applyBorder="1" applyAlignment="1">
      <alignment horizontal="center" vertical="center" wrapText="1"/>
    </xf>
    <xf numFmtId="0" fontId="50" fillId="0" borderId="72" xfId="0" applyFont="1" applyBorder="1" applyAlignment="1">
      <alignment vertical="center" wrapText="1"/>
    </xf>
    <xf numFmtId="3" fontId="56" fillId="0" borderId="72" xfId="0" applyNumberFormat="1" applyFont="1" applyBorder="1" applyAlignment="1">
      <alignment horizontal="right" vertical="center" wrapText="1"/>
    </xf>
    <xf numFmtId="49" fontId="27" fillId="0" borderId="28" xfId="0" applyNumberFormat="1" applyFont="1" applyBorder="1" applyAlignment="1">
      <alignment horizontal="center" vertical="center" wrapText="1"/>
    </xf>
    <xf numFmtId="0" fontId="27" fillId="0" borderId="28" xfId="0" applyFont="1" applyBorder="1" applyAlignment="1">
      <alignment vertical="center" wrapText="1"/>
    </xf>
    <xf numFmtId="3" fontId="55" fillId="0" borderId="28" xfId="0" applyNumberFormat="1" applyFont="1" applyBorder="1" applyAlignment="1">
      <alignment horizontal="right" vertical="center" wrapText="1"/>
    </xf>
    <xf numFmtId="0" fontId="27" fillId="0" borderId="28" xfId="0" applyFont="1" applyBorder="1" applyAlignment="1">
      <alignment horizontal="left" vertical="center" wrapText="1" indent="2"/>
    </xf>
    <xf numFmtId="49" fontId="50" fillId="0" borderId="29" xfId="0" applyNumberFormat="1" applyFont="1" applyBorder="1" applyAlignment="1">
      <alignment horizontal="center" vertical="center" wrapText="1"/>
    </xf>
    <xf numFmtId="0" fontId="50" fillId="0" borderId="29" xfId="0" applyFont="1" applyBorder="1" applyAlignment="1">
      <alignment vertical="center" wrapText="1"/>
    </xf>
    <xf numFmtId="3" fontId="56" fillId="0" borderId="29" xfId="0" applyNumberFormat="1" applyFont="1" applyBorder="1" applyAlignment="1">
      <alignment horizontal="right" vertical="center" wrapText="1"/>
    </xf>
    <xf numFmtId="0" fontId="9" fillId="0" borderId="7" xfId="0" applyFont="1" applyBorder="1" applyAlignment="1">
      <alignment horizontal="center" vertical="center" wrapText="1"/>
    </xf>
    <xf numFmtId="0" fontId="9" fillId="0" borderId="0" xfId="0" applyFont="1" applyAlignment="1">
      <alignment horizontal="left" vertical="center" wrapText="1"/>
    </xf>
    <xf numFmtId="0" fontId="9" fillId="0" borderId="3" xfId="0" applyFont="1" applyBorder="1" applyAlignment="1">
      <alignment horizontal="center" vertical="center" wrapText="1"/>
    </xf>
    <xf numFmtId="0" fontId="9" fillId="0" borderId="14" xfId="0" applyFont="1" applyBorder="1" applyAlignment="1">
      <alignment vertical="center"/>
    </xf>
    <xf numFmtId="0" fontId="9" fillId="0" borderId="14" xfId="0" applyFont="1" applyBorder="1" applyAlignment="1">
      <alignment horizontal="center" vertical="center" wrapText="1"/>
    </xf>
    <xf numFmtId="10" fontId="9" fillId="0" borderId="13" xfId="3" applyNumberFormat="1" applyFont="1" applyBorder="1" applyAlignment="1">
      <alignment horizontal="center" vertical="center"/>
    </xf>
    <xf numFmtId="0" fontId="9" fillId="0" borderId="0" xfId="0" applyFont="1" applyAlignment="1">
      <alignment horizontal="justify" vertical="center" wrapText="1"/>
    </xf>
    <xf numFmtId="0" fontId="9" fillId="2" borderId="0" xfId="0" applyFont="1" applyFill="1" applyAlignment="1">
      <alignment horizontal="left" vertical="center"/>
    </xf>
    <xf numFmtId="0" fontId="38" fillId="0" borderId="4" xfId="5" applyFont="1" applyBorder="1" applyAlignment="1">
      <alignment horizontal="left" vertical="center" wrapText="1"/>
    </xf>
    <xf numFmtId="0" fontId="38" fillId="0" borderId="4" xfId="5" applyFont="1" applyBorder="1" applyAlignment="1">
      <alignment horizontal="left" vertical="center" wrapText="1" indent="1"/>
    </xf>
    <xf numFmtId="0" fontId="38" fillId="0" borderId="18" xfId="5" applyFont="1" applyBorder="1" applyAlignment="1">
      <alignment horizontal="left" vertical="center" wrapText="1"/>
    </xf>
    <xf numFmtId="0" fontId="38" fillId="0" borderId="14" xfId="5" applyFont="1" applyBorder="1" applyAlignment="1">
      <alignment horizontal="left" vertical="center" wrapText="1"/>
    </xf>
    <xf numFmtId="3" fontId="38" fillId="8" borderId="26" xfId="0" applyNumberFormat="1" applyFont="1" applyFill="1" applyBorder="1" applyAlignment="1">
      <alignment horizontal="center" vertical="center" wrapText="1"/>
    </xf>
    <xf numFmtId="3" fontId="38" fillId="8" borderId="0" xfId="0" applyNumberFormat="1" applyFont="1" applyFill="1" applyAlignment="1">
      <alignment horizontal="center" vertical="center" wrapText="1"/>
    </xf>
    <xf numFmtId="3" fontId="38" fillId="8" borderId="3" xfId="0" applyNumberFormat="1" applyFont="1" applyFill="1" applyBorder="1" applyAlignment="1">
      <alignment horizontal="center" vertical="center" wrapText="1"/>
    </xf>
    <xf numFmtId="3" fontId="24" fillId="0" borderId="13" xfId="0" applyNumberFormat="1" applyFont="1" applyBorder="1" applyAlignment="1">
      <alignment horizontal="center" vertical="center"/>
    </xf>
    <xf numFmtId="3" fontId="25" fillId="0" borderId="4" xfId="0" applyNumberFormat="1" applyFont="1" applyBorder="1" applyAlignment="1">
      <alignment horizontal="center" vertical="center"/>
    </xf>
    <xf numFmtId="3" fontId="45" fillId="0" borderId="4" xfId="0" applyNumberFormat="1" applyFont="1" applyBorder="1" applyAlignment="1">
      <alignment horizontal="center" vertical="center"/>
    </xf>
    <xf numFmtId="3" fontId="45" fillId="0" borderId="17" xfId="0" applyNumberFormat="1" applyFont="1" applyBorder="1" applyAlignment="1">
      <alignment horizontal="center" vertical="center"/>
    </xf>
    <xf numFmtId="0" fontId="8" fillId="0" borderId="0" xfId="0" applyFont="1" applyAlignment="1">
      <alignment horizontal="justify" vertical="center"/>
    </xf>
    <xf numFmtId="0" fontId="8" fillId="0" borderId="0" xfId="0" applyFont="1" applyAlignment="1">
      <alignment vertical="center"/>
    </xf>
    <xf numFmtId="0" fontId="8" fillId="0" borderId="27" xfId="0" applyFont="1" applyBorder="1" applyAlignment="1">
      <alignment vertical="center"/>
    </xf>
    <xf numFmtId="0" fontId="115" fillId="0" borderId="0" xfId="0" applyFont="1" applyAlignment="1">
      <alignment horizontal="center" vertical="center"/>
    </xf>
    <xf numFmtId="3" fontId="8" fillId="0" borderId="0" xfId="0" applyNumberFormat="1" applyFont="1" applyAlignment="1">
      <alignment horizontal="center" vertical="center"/>
    </xf>
    <xf numFmtId="0" fontId="13" fillId="0" borderId="0" xfId="0" applyFont="1" applyAlignment="1">
      <alignment horizontal="center" vertical="center"/>
    </xf>
    <xf numFmtId="3" fontId="13" fillId="0" borderId="0" xfId="0" applyNumberFormat="1" applyFont="1" applyAlignment="1">
      <alignment horizontal="center" vertical="center"/>
    </xf>
    <xf numFmtId="0" fontId="13" fillId="0" borderId="20" xfId="0" applyFont="1" applyBorder="1" applyAlignment="1">
      <alignment vertical="center"/>
    </xf>
    <xf numFmtId="3" fontId="13" fillId="0" borderId="20" xfId="0" applyNumberFormat="1" applyFont="1" applyBorder="1" applyAlignment="1">
      <alignment horizontal="center" vertical="center"/>
    </xf>
    <xf numFmtId="0" fontId="8" fillId="0" borderId="0" xfId="0" applyFont="1" applyAlignment="1">
      <alignment horizontal="center" vertical="center"/>
    </xf>
    <xf numFmtId="3" fontId="8" fillId="0" borderId="0" xfId="0" applyNumberFormat="1" applyFont="1" applyAlignment="1">
      <alignment vertical="center"/>
    </xf>
    <xf numFmtId="14" fontId="23" fillId="2" borderId="11" xfId="11" quotePrefix="1" applyNumberFormat="1" applyFont="1" applyFill="1" applyBorder="1" applyAlignment="1">
      <alignment horizontal="center" vertical="center"/>
    </xf>
    <xf numFmtId="0" fontId="71" fillId="0" borderId="0" xfId="0" applyFont="1" applyAlignment="1">
      <alignment vertical="center"/>
    </xf>
    <xf numFmtId="4" fontId="71" fillId="0" borderId="0" xfId="0" applyNumberFormat="1" applyFont="1" applyAlignment="1">
      <alignment vertical="center"/>
    </xf>
    <xf numFmtId="0" fontId="28" fillId="0" borderId="74" xfId="0" applyFont="1" applyBorder="1" applyAlignment="1">
      <alignment vertical="center"/>
    </xf>
    <xf numFmtId="0" fontId="116" fillId="0" borderId="0" xfId="0" applyFont="1"/>
    <xf numFmtId="0" fontId="117" fillId="0" borderId="0" xfId="0" applyFont="1"/>
    <xf numFmtId="0" fontId="118" fillId="0" borderId="0" xfId="0" applyFont="1"/>
    <xf numFmtId="0" fontId="66" fillId="0" borderId="0" xfId="0" applyFont="1"/>
    <xf numFmtId="0" fontId="66" fillId="0" borderId="30" xfId="0" applyFont="1" applyBorder="1" applyAlignment="1">
      <alignment horizontal="justify" vertical="center"/>
    </xf>
    <xf numFmtId="0" fontId="66" fillId="0" borderId="22" xfId="0" applyFont="1" applyBorder="1" applyAlignment="1">
      <alignment horizontal="justify" vertical="center"/>
    </xf>
    <xf numFmtId="0" fontId="66" fillId="0" borderId="24" xfId="0" applyFont="1" applyBorder="1" applyAlignment="1">
      <alignment horizontal="justify" vertical="center"/>
    </xf>
    <xf numFmtId="0" fontId="119" fillId="0" borderId="16" xfId="0" applyFont="1" applyBorder="1" applyAlignment="1">
      <alignment horizontal="justify" vertical="center"/>
    </xf>
    <xf numFmtId="0" fontId="66" fillId="0" borderId="30" xfId="0" applyFont="1" applyBorder="1" applyAlignment="1">
      <alignment horizontal="justify" vertical="center" wrapText="1"/>
    </xf>
    <xf numFmtId="0" fontId="66" fillId="0" borderId="22" xfId="0" applyFont="1" applyBorder="1" applyAlignment="1">
      <alignment horizontal="justify" vertical="center" wrapText="1"/>
    </xf>
    <xf numFmtId="0" fontId="66" fillId="0" borderId="22" xfId="0" applyFont="1" applyBorder="1" applyAlignment="1">
      <alignment vertical="center" wrapText="1"/>
    </xf>
    <xf numFmtId="0" fontId="66" fillId="0" borderId="24" xfId="0" applyFont="1" applyBorder="1" applyAlignment="1">
      <alignment horizontal="justify" vertical="center" wrapText="1"/>
    </xf>
    <xf numFmtId="0" fontId="119" fillId="0" borderId="11" xfId="0" applyFont="1" applyBorder="1" applyAlignment="1">
      <alignment horizontal="justify" vertical="center" wrapText="1"/>
    </xf>
    <xf numFmtId="0" fontId="119" fillId="0" borderId="16" xfId="0" applyFont="1" applyBorder="1" applyAlignment="1">
      <alignment horizontal="justify" vertical="center" wrapText="1"/>
    </xf>
    <xf numFmtId="0" fontId="66" fillId="0" borderId="21" xfId="0" applyFont="1" applyBorder="1" applyAlignment="1">
      <alignment horizontal="justify" vertical="center" wrapText="1"/>
    </xf>
    <xf numFmtId="0" fontId="66" fillId="0" borderId="9" xfId="0" applyFont="1" applyBorder="1" applyAlignment="1">
      <alignment horizontal="justify" vertical="center" wrapText="1"/>
    </xf>
    <xf numFmtId="0" fontId="66" fillId="0" borderId="6" xfId="0" applyFont="1" applyBorder="1" applyAlignment="1">
      <alignment horizontal="justify" vertical="center" wrapText="1"/>
    </xf>
    <xf numFmtId="0" fontId="66" fillId="0" borderId="10" xfId="0" applyFont="1" applyBorder="1" applyAlignment="1">
      <alignment horizontal="justify" vertical="center" wrapText="1"/>
    </xf>
    <xf numFmtId="0" fontId="38" fillId="0" borderId="18" xfId="0" applyFont="1" applyBorder="1" applyAlignment="1">
      <alignment horizontal="justify" vertical="center"/>
    </xf>
    <xf numFmtId="0" fontId="38" fillId="0" borderId="18" xfId="0" applyFont="1" applyBorder="1" applyAlignment="1">
      <alignment horizontal="left" vertical="center" wrapText="1"/>
    </xf>
    <xf numFmtId="0" fontId="38" fillId="0" borderId="18" xfId="0" applyFont="1" applyBorder="1" applyAlignment="1">
      <alignment horizontal="center" vertical="center" wrapText="1"/>
    </xf>
    <xf numFmtId="0" fontId="27" fillId="2" borderId="0" xfId="0" applyFont="1" applyFill="1" applyAlignment="1">
      <alignment horizontal="center" vertical="center"/>
    </xf>
    <xf numFmtId="0" fontId="50" fillId="2" borderId="0" xfId="0" applyFont="1" applyFill="1" applyAlignment="1">
      <alignment horizontal="justify" vertical="center"/>
    </xf>
    <xf numFmtId="3" fontId="50" fillId="2" borderId="0" xfId="16" quotePrefix="1" applyNumberFormat="1" applyFont="1" applyFill="1" applyAlignment="1">
      <alignment vertical="center" wrapText="1"/>
    </xf>
    <xf numFmtId="0" fontId="89" fillId="0" borderId="16" xfId="0" applyFont="1" applyBorder="1" applyAlignment="1">
      <alignment horizontal="center" vertical="center"/>
    </xf>
    <xf numFmtId="0" fontId="49" fillId="2" borderId="0" xfId="0" applyFont="1" applyFill="1" applyAlignment="1">
      <alignment horizontal="left" vertical="center"/>
    </xf>
    <xf numFmtId="10" fontId="49" fillId="2" borderId="0" xfId="12" applyNumberFormat="1" applyFont="1" applyFill="1" applyBorder="1" applyAlignment="1">
      <alignment horizontal="center" vertical="center"/>
    </xf>
    <xf numFmtId="0" fontId="7" fillId="0" borderId="0" xfId="0" applyFont="1"/>
    <xf numFmtId="0" fontId="7" fillId="2" borderId="0" xfId="0" applyFont="1" applyFill="1" applyAlignment="1">
      <alignment horizontal="right" vertical="center"/>
    </xf>
    <xf numFmtId="0" fontId="49" fillId="0" borderId="0" xfId="0" applyFont="1" applyAlignment="1">
      <alignment horizontal="center" vertical="center" wrapText="1"/>
    </xf>
    <xf numFmtId="0" fontId="120" fillId="0" borderId="16" xfId="0" applyFont="1" applyBorder="1" applyAlignment="1">
      <alignment horizontal="center"/>
    </xf>
    <xf numFmtId="0" fontId="12" fillId="0" borderId="16" xfId="0" applyFont="1" applyBorder="1" applyAlignment="1">
      <alignment horizontal="center"/>
    </xf>
    <xf numFmtId="3" fontId="7" fillId="0" borderId="15" xfId="0" applyNumberFormat="1" applyFont="1" applyBorder="1" applyAlignment="1">
      <alignment horizontal="center" vertical="center" wrapText="1"/>
    </xf>
    <xf numFmtId="164" fontId="7" fillId="0" borderId="15" xfId="3" applyNumberFormat="1" applyFont="1" applyFill="1" applyBorder="1" applyAlignment="1">
      <alignment horizontal="center" vertical="center" wrapText="1"/>
    </xf>
    <xf numFmtId="3" fontId="7" fillId="0" borderId="4" xfId="0" applyNumberFormat="1" applyFont="1" applyBorder="1" applyAlignment="1">
      <alignment horizontal="center" vertical="center" wrapText="1"/>
    </xf>
    <xf numFmtId="164" fontId="7" fillId="0" borderId="4" xfId="3" applyNumberFormat="1" applyFont="1" applyFill="1" applyBorder="1" applyAlignment="1">
      <alignment horizontal="center" vertical="center" wrapText="1"/>
    </xf>
    <xf numFmtId="0" fontId="49" fillId="0" borderId="27" xfId="0" applyFont="1" applyBorder="1" applyAlignment="1">
      <alignment horizontal="center"/>
    </xf>
    <xf numFmtId="173" fontId="7" fillId="0" borderId="61" xfId="3" applyNumberFormat="1" applyFont="1" applyBorder="1" applyAlignment="1">
      <alignment horizontal="center" vertical="center" wrapText="1"/>
    </xf>
    <xf numFmtId="0" fontId="49" fillId="2" borderId="0" xfId="20" applyFont="1" applyFill="1" applyAlignment="1">
      <alignment horizontal="center" vertical="center" wrapText="1"/>
    </xf>
    <xf numFmtId="0" fontId="23" fillId="0" borderId="20" xfId="0" applyFont="1" applyBorder="1" applyAlignment="1">
      <alignment horizontal="left" vertical="center" wrapText="1"/>
    </xf>
    <xf numFmtId="3" fontId="9" fillId="0" borderId="4" xfId="0" applyNumberFormat="1" applyFont="1" applyBorder="1" applyAlignment="1">
      <alignment horizontal="left" vertical="center" wrapText="1"/>
    </xf>
    <xf numFmtId="0" fontId="38" fillId="0" borderId="4" xfId="21" applyFont="1" applyBorder="1" applyAlignment="1">
      <alignment horizontal="left" vertical="center" wrapText="1"/>
    </xf>
    <xf numFmtId="3" fontId="9" fillId="0" borderId="4" xfId="0" applyNumberFormat="1" applyFont="1" applyBorder="1" applyAlignment="1">
      <alignment horizontal="center" vertical="center" wrapText="1"/>
    </xf>
    <xf numFmtId="3" fontId="38" fillId="0" borderId="4" xfId="21" applyNumberFormat="1" applyFont="1" applyBorder="1" applyAlignment="1">
      <alignment horizontal="left" vertical="center" wrapText="1"/>
    </xf>
    <xf numFmtId="0" fontId="23" fillId="0" borderId="20" xfId="21" applyFont="1" applyBorder="1" applyAlignment="1">
      <alignment horizontal="left" vertical="center" wrapText="1"/>
    </xf>
    <xf numFmtId="3" fontId="23" fillId="0" borderId="20" xfId="21" applyNumberFormat="1" applyFont="1" applyBorder="1" applyAlignment="1">
      <alignment horizontal="left" vertical="center" wrapText="1"/>
    </xf>
    <xf numFmtId="0" fontId="38" fillId="0" borderId="11" xfId="0" applyFont="1" applyBorder="1" applyAlignment="1">
      <alignment horizontal="center" vertical="center"/>
    </xf>
    <xf numFmtId="0" fontId="89" fillId="0" borderId="0" xfId="0" applyFont="1" applyAlignment="1">
      <alignment horizontal="center" vertical="center"/>
    </xf>
    <xf numFmtId="0" fontId="89" fillId="0" borderId="27" xfId="0" applyFont="1" applyBorder="1" applyAlignment="1">
      <alignment horizontal="center" vertical="center"/>
    </xf>
    <xf numFmtId="0" fontId="48" fillId="0" borderId="0" xfId="0" quotePrefix="1" applyFont="1" applyAlignment="1">
      <alignment horizontal="left" vertical="center"/>
    </xf>
    <xf numFmtId="0" fontId="45" fillId="5" borderId="4" xfId="11" applyFont="1" applyFill="1" applyBorder="1" applyAlignment="1">
      <alignment horizontal="left" vertical="center" indent="3"/>
    </xf>
    <xf numFmtId="171" fontId="47" fillId="0" borderId="4" xfId="11" applyNumberFormat="1" applyFont="1" applyBorder="1" applyAlignment="1">
      <alignment horizontal="right"/>
    </xf>
    <xf numFmtId="0" fontId="47" fillId="5" borderId="14" xfId="11" applyFont="1" applyFill="1" applyBorder="1" applyAlignment="1">
      <alignment vertical="center"/>
    </xf>
    <xf numFmtId="171" fontId="47" fillId="0" borderId="14" xfId="11" applyNumberFormat="1" applyFont="1" applyBorder="1" applyAlignment="1">
      <alignment horizontal="right"/>
    </xf>
    <xf numFmtId="0" fontId="47" fillId="5" borderId="16" xfId="11" applyFont="1" applyFill="1" applyBorder="1" applyAlignment="1">
      <alignment vertical="center"/>
    </xf>
    <xf numFmtId="171" fontId="47" fillId="0" borderId="16" xfId="7" applyNumberFormat="1" applyFont="1" applyBorder="1" applyAlignment="1">
      <alignment horizontal="right"/>
    </xf>
    <xf numFmtId="0" fontId="25" fillId="0" borderId="16" xfId="5" quotePrefix="1" applyFont="1" applyBorder="1" applyAlignment="1">
      <alignment horizontal="center" vertical="center"/>
    </xf>
    <xf numFmtId="0" fontId="25" fillId="0" borderId="16" xfId="5" applyFont="1" applyBorder="1" applyAlignment="1">
      <alignment horizontal="left" vertical="center" wrapText="1" indent="1"/>
    </xf>
    <xf numFmtId="3" fontId="24" fillId="0" borderId="16" xfId="6" applyFont="1" applyFill="1" applyBorder="1" applyAlignment="1">
      <alignment horizontal="center" vertical="center"/>
      <protection locked="0"/>
    </xf>
    <xf numFmtId="0" fontId="21" fillId="0" borderId="1" xfId="25" applyFont="1" applyFill="1" applyBorder="1" applyAlignment="1">
      <alignment horizontal="center" vertical="center" wrapText="1"/>
    </xf>
    <xf numFmtId="3" fontId="25" fillId="2" borderId="13" xfId="0" applyNumberFormat="1" applyFont="1" applyFill="1" applyBorder="1" applyAlignment="1">
      <alignment vertical="center"/>
    </xf>
    <xf numFmtId="3" fontId="25" fillId="2" borderId="4" xfId="0" applyNumberFormat="1" applyFont="1" applyFill="1" applyBorder="1" applyAlignment="1">
      <alignment vertical="center"/>
    </xf>
    <xf numFmtId="3" fontId="25" fillId="2" borderId="17" xfId="0" applyNumberFormat="1" applyFont="1" applyFill="1" applyBorder="1" applyAlignment="1">
      <alignment vertical="center"/>
    </xf>
    <xf numFmtId="3" fontId="48" fillId="0" borderId="13" xfId="0" applyNumberFormat="1" applyFont="1" applyBorder="1" applyAlignment="1">
      <alignment horizontal="center" vertical="center" wrapText="1"/>
    </xf>
    <xf numFmtId="3" fontId="46" fillId="0" borderId="13" xfId="0" applyNumberFormat="1" applyFont="1" applyBorder="1" applyAlignment="1">
      <alignment horizontal="center" vertical="center" wrapText="1"/>
    </xf>
    <xf numFmtId="3" fontId="48" fillId="10" borderId="4" xfId="0" applyNumberFormat="1" applyFont="1" applyFill="1" applyBorder="1" applyAlignment="1">
      <alignment horizontal="center" vertical="center" wrapText="1"/>
    </xf>
    <xf numFmtId="3" fontId="46" fillId="10" borderId="4" xfId="0" applyNumberFormat="1" applyFont="1" applyFill="1" applyBorder="1" applyAlignment="1">
      <alignment horizontal="center" vertical="center" wrapText="1"/>
    </xf>
    <xf numFmtId="3" fontId="48" fillId="11" borderId="4" xfId="0" applyNumberFormat="1" applyFont="1" applyFill="1" applyBorder="1" applyAlignment="1">
      <alignment horizontal="center" vertical="center" wrapText="1"/>
    </xf>
    <xf numFmtId="3" fontId="46" fillId="11" borderId="4" xfId="0" applyNumberFormat="1" applyFont="1" applyFill="1" applyBorder="1" applyAlignment="1">
      <alignment horizontal="center" vertical="center" wrapText="1"/>
    </xf>
    <xf numFmtId="3" fontId="48" fillId="11" borderId="14" xfId="0" applyNumberFormat="1" applyFont="1" applyFill="1" applyBorder="1" applyAlignment="1">
      <alignment horizontal="center" vertical="center" wrapText="1"/>
    </xf>
    <xf numFmtId="3" fontId="46" fillId="11" borderId="14" xfId="0" applyNumberFormat="1" applyFont="1" applyFill="1" applyBorder="1" applyAlignment="1">
      <alignment horizontal="center" vertical="center" wrapText="1"/>
    </xf>
    <xf numFmtId="3" fontId="55" fillId="0" borderId="4" xfId="0" applyNumberFormat="1" applyFont="1" applyBorder="1" applyAlignment="1">
      <alignment horizontal="center" vertical="center" wrapText="1"/>
    </xf>
    <xf numFmtId="3" fontId="55" fillId="2" borderId="4" xfId="0" applyNumberFormat="1" applyFont="1" applyFill="1" applyBorder="1" applyAlignment="1">
      <alignment horizontal="center" vertical="center" wrapText="1"/>
    </xf>
    <xf numFmtId="3" fontId="46" fillId="0" borderId="16" xfId="0" applyNumberFormat="1" applyFont="1" applyBorder="1" applyAlignment="1">
      <alignment horizontal="center" vertical="center" wrapText="1"/>
    </xf>
    <xf numFmtId="0" fontId="28" fillId="0" borderId="73" xfId="0" applyFont="1" applyBorder="1" applyAlignment="1">
      <alignment vertical="center"/>
    </xf>
    <xf numFmtId="0" fontId="28" fillId="0" borderId="0" xfId="0" applyFont="1" applyAlignment="1">
      <alignment horizontal="center" vertical="center"/>
    </xf>
    <xf numFmtId="3" fontId="28" fillId="0" borderId="73" xfId="0" applyNumberFormat="1" applyFont="1" applyBorder="1" applyAlignment="1">
      <alignment horizontal="center" vertical="center"/>
    </xf>
    <xf numFmtId="3" fontId="28" fillId="0" borderId="74" xfId="0" applyNumberFormat="1" applyFont="1" applyBorder="1" applyAlignment="1">
      <alignment horizontal="center" vertical="center"/>
    </xf>
    <xf numFmtId="0" fontId="28" fillId="0" borderId="75" xfId="0" applyFont="1" applyBorder="1" applyAlignment="1">
      <alignment vertical="center"/>
    </xf>
    <xf numFmtId="3" fontId="28" fillId="0" borderId="75" xfId="0" applyNumberFormat="1" applyFont="1" applyBorder="1" applyAlignment="1">
      <alignment horizontal="center" vertical="center"/>
    </xf>
    <xf numFmtId="0" fontId="24" fillId="5" borderId="17" xfId="0" applyFont="1" applyFill="1" applyBorder="1" applyAlignment="1">
      <alignment horizontal="center" vertical="center" wrapText="1"/>
    </xf>
    <xf numFmtId="0" fontId="24" fillId="5" borderId="17" xfId="0" applyFont="1" applyFill="1" applyBorder="1" applyAlignment="1">
      <alignment vertical="center" wrapText="1"/>
    </xf>
    <xf numFmtId="0" fontId="6" fillId="0" borderId="0" xfId="0" applyFont="1" applyAlignment="1">
      <alignment horizontal="left" vertical="center"/>
    </xf>
    <xf numFmtId="0" fontId="19" fillId="0" borderId="0" xfId="0" applyFont="1" applyAlignment="1">
      <alignment vertical="center" wrapText="1"/>
    </xf>
    <xf numFmtId="0" fontId="121" fillId="0" borderId="0" xfId="0" applyFont="1" applyAlignment="1">
      <alignment vertical="center"/>
    </xf>
    <xf numFmtId="0" fontId="5" fillId="2" borderId="0" xfId="0" applyFont="1" applyFill="1" applyAlignment="1">
      <alignment vertical="center"/>
    </xf>
    <xf numFmtId="166" fontId="38" fillId="2" borderId="17" xfId="37" applyNumberFormat="1" applyFont="1" applyFill="1" applyBorder="1" applyAlignment="1">
      <alignment horizontal="center" vertical="center" wrapText="1"/>
    </xf>
    <xf numFmtId="166" fontId="38" fillId="2" borderId="4" xfId="37" applyNumberFormat="1" applyFont="1" applyFill="1" applyBorder="1" applyAlignment="1">
      <alignment horizontal="center" vertical="center" wrapText="1"/>
    </xf>
    <xf numFmtId="166" fontId="23" fillId="2" borderId="4" xfId="37" applyNumberFormat="1" applyFont="1" applyFill="1" applyBorder="1" applyAlignment="1">
      <alignment horizontal="center" vertical="center" wrapText="1"/>
    </xf>
    <xf numFmtId="166" fontId="23" fillId="2" borderId="13" xfId="37" applyNumberFormat="1" applyFont="1" applyFill="1" applyBorder="1" applyAlignment="1">
      <alignment horizontal="center" vertical="center" wrapText="1"/>
    </xf>
    <xf numFmtId="0" fontId="45" fillId="0" borderId="0" xfId="0" applyFont="1" applyAlignment="1">
      <alignment vertical="center"/>
    </xf>
    <xf numFmtId="0" fontId="5" fillId="2" borderId="0" xfId="0" applyFont="1" applyFill="1"/>
    <xf numFmtId="0" fontId="5" fillId="0" borderId="0" xfId="0" applyFont="1"/>
    <xf numFmtId="0" fontId="5" fillId="2"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2" borderId="0" xfId="0" applyFont="1" applyFill="1" applyAlignment="1">
      <alignment horizontal="center"/>
    </xf>
    <xf numFmtId="0" fontId="5" fillId="0" borderId="0" xfId="0" applyFont="1" applyAlignment="1">
      <alignment horizontal="center"/>
    </xf>
    <xf numFmtId="3" fontId="5" fillId="2" borderId="27" xfId="0" applyNumberFormat="1" applyFont="1" applyFill="1" applyBorder="1" applyAlignment="1">
      <alignment vertical="center"/>
    </xf>
    <xf numFmtId="3" fontId="5" fillId="2" borderId="11" xfId="0" applyNumberFormat="1" applyFont="1" applyFill="1" applyBorder="1" applyAlignment="1">
      <alignment vertical="center"/>
    </xf>
    <xf numFmtId="0" fontId="13" fillId="2" borderId="1"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0" fillId="2" borderId="0" xfId="0" applyFill="1" applyAlignment="1">
      <alignment vertical="center" wrapText="1"/>
    </xf>
    <xf numFmtId="0" fontId="0" fillId="2" borderId="0" xfId="0" applyFill="1" applyAlignment="1">
      <alignment horizontal="center" vertical="center" wrapText="1"/>
    </xf>
    <xf numFmtId="0" fontId="0" fillId="0" borderId="0" xfId="0" applyAlignment="1">
      <alignment vertical="center" wrapText="1"/>
    </xf>
    <xf numFmtId="4" fontId="0" fillId="9" borderId="27" xfId="0" applyNumberFormat="1" applyFill="1" applyBorder="1" applyAlignment="1">
      <alignment vertical="center" wrapText="1"/>
    </xf>
    <xf numFmtId="4" fontId="0" fillId="9" borderId="76" xfId="0" applyNumberFormat="1" applyFill="1" applyBorder="1" applyAlignment="1">
      <alignment vertical="center" wrapText="1"/>
    </xf>
    <xf numFmtId="0" fontId="122" fillId="0" borderId="33" xfId="0" applyFont="1" applyBorder="1" applyAlignment="1">
      <alignment vertical="center" wrapText="1"/>
    </xf>
    <xf numFmtId="0" fontId="123" fillId="2" borderId="63" xfId="0" applyFont="1" applyFill="1" applyBorder="1" applyAlignment="1">
      <alignment horizontal="center" vertical="center" wrapText="1"/>
    </xf>
    <xf numFmtId="4" fontId="0" fillId="9" borderId="0" xfId="0" applyNumberFormat="1" applyFill="1" applyAlignment="1">
      <alignment vertical="center" wrapText="1"/>
    </xf>
    <xf numFmtId="4" fontId="0" fillId="9" borderId="77" xfId="0" applyNumberFormat="1" applyFill="1" applyBorder="1" applyAlignment="1">
      <alignment vertical="center" wrapText="1"/>
    </xf>
    <xf numFmtId="0" fontId="122" fillId="2" borderId="65" xfId="0" applyFont="1" applyFill="1" applyBorder="1" applyAlignment="1">
      <alignment horizontal="left" vertical="center" wrapText="1"/>
    </xf>
    <xf numFmtId="0" fontId="123" fillId="2" borderId="66" xfId="0" applyFont="1" applyFill="1" applyBorder="1" applyAlignment="1">
      <alignment horizontal="center" vertical="center" wrapText="1"/>
    </xf>
    <xf numFmtId="0" fontId="0" fillId="2" borderId="65" xfId="0" applyFill="1" applyBorder="1" applyAlignment="1">
      <alignment horizontal="left" vertical="center" wrapText="1" indent="1"/>
    </xf>
    <xf numFmtId="4" fontId="0" fillId="9" borderId="7" xfId="0" applyNumberFormat="1" applyFill="1" applyBorder="1" applyAlignment="1">
      <alignment vertical="center" wrapText="1"/>
    </xf>
    <xf numFmtId="4" fontId="0" fillId="9" borderId="71" xfId="0" applyNumberFormat="1" applyFill="1" applyBorder="1" applyAlignment="1">
      <alignment vertical="center" wrapText="1"/>
    </xf>
    <xf numFmtId="0" fontId="0" fillId="2" borderId="78" xfId="0" applyFill="1" applyBorder="1" applyAlignment="1">
      <alignment horizontal="left" vertical="center" wrapText="1" indent="1"/>
    </xf>
    <xf numFmtId="0" fontId="123" fillId="2" borderId="79" xfId="0" applyFont="1" applyFill="1" applyBorder="1" applyAlignment="1">
      <alignment horizontal="center" vertical="center" wrapText="1"/>
    </xf>
    <xf numFmtId="4" fontId="0" fillId="8" borderId="20" xfId="0" applyNumberFormat="1" applyFill="1" applyBorder="1" applyAlignment="1">
      <alignment vertical="center" wrapText="1"/>
    </xf>
    <xf numFmtId="4" fontId="0" fillId="8" borderId="20" xfId="0" applyNumberFormat="1" applyFill="1" applyBorder="1" applyAlignment="1">
      <alignment horizontal="left" vertical="center" wrapText="1"/>
    </xf>
    <xf numFmtId="0" fontId="122" fillId="8" borderId="20" xfId="0" applyFont="1" applyFill="1" applyBorder="1" applyAlignment="1">
      <alignment horizontal="left" vertical="center" wrapText="1"/>
    </xf>
    <xf numFmtId="0" fontId="124" fillId="8" borderId="20" xfId="0" applyFont="1" applyFill="1" applyBorder="1" applyAlignment="1">
      <alignment horizontal="center" vertical="center" wrapText="1"/>
    </xf>
    <xf numFmtId="0" fontId="0" fillId="0" borderId="65" xfId="0" applyBorder="1" applyAlignment="1">
      <alignment horizontal="left" vertical="center" wrapText="1" indent="4"/>
    </xf>
    <xf numFmtId="0" fontId="0" fillId="2" borderId="66" xfId="0" applyFill="1" applyBorder="1" applyAlignment="1">
      <alignment horizontal="center" vertical="center" wrapText="1"/>
    </xf>
    <xf numFmtId="0" fontId="122" fillId="0" borderId="65" xfId="0" applyFont="1" applyBorder="1" applyAlignment="1">
      <alignment horizontal="left" vertical="center" wrapText="1" indent="2"/>
    </xf>
    <xf numFmtId="0" fontId="122" fillId="0" borderId="78" xfId="0" applyFont="1" applyBorder="1" applyAlignment="1">
      <alignment horizontal="left" vertical="center" wrapText="1" indent="2"/>
    </xf>
    <xf numFmtId="0" fontId="0" fillId="2" borderId="79" xfId="0" applyFill="1" applyBorder="1" applyAlignment="1">
      <alignment horizontal="center" vertical="center" wrapText="1"/>
    </xf>
    <xf numFmtId="0" fontId="0" fillId="2" borderId="63" xfId="0" applyFill="1" applyBorder="1" applyAlignment="1">
      <alignment horizontal="center" vertical="center" wrapText="1"/>
    </xf>
    <xf numFmtId="0" fontId="0" fillId="0" borderId="65" xfId="0" applyBorder="1" applyAlignment="1">
      <alignment horizontal="left" vertical="center" wrapText="1" indent="3"/>
    </xf>
    <xf numFmtId="0" fontId="0" fillId="0" borderId="65" xfId="0" applyBorder="1" applyAlignment="1">
      <alignment horizontal="left" vertical="center" wrapText="1" indent="5"/>
    </xf>
    <xf numFmtId="0" fontId="122" fillId="0" borderId="65" xfId="0" applyFont="1" applyBorder="1" applyAlignment="1">
      <alignment horizontal="left" vertical="center" wrapText="1" indent="3"/>
    </xf>
    <xf numFmtId="0" fontId="0" fillId="2" borderId="65" xfId="0" applyFill="1" applyBorder="1" applyAlignment="1">
      <alignment horizontal="left" vertical="center" wrapText="1" indent="5"/>
    </xf>
    <xf numFmtId="0" fontId="122" fillId="2" borderId="65" xfId="0" applyFont="1" applyFill="1" applyBorder="1" applyAlignment="1">
      <alignment horizontal="left" vertical="center" wrapText="1" indent="3"/>
    </xf>
    <xf numFmtId="0" fontId="0" fillId="2" borderId="65" xfId="0" applyFill="1" applyBorder="1" applyAlignment="1">
      <alignment horizontal="left" vertical="center" wrapText="1" indent="6"/>
    </xf>
    <xf numFmtId="0" fontId="0" fillId="2" borderId="65" xfId="0" applyFill="1" applyBorder="1" applyAlignment="1">
      <alignment horizontal="left" vertical="center" wrapText="1" indent="4"/>
    </xf>
    <xf numFmtId="0" fontId="0" fillId="8" borderId="20" xfId="0" applyFill="1" applyBorder="1" applyAlignment="1">
      <alignment vertical="center" wrapText="1"/>
    </xf>
    <xf numFmtId="0" fontId="0" fillId="8" borderId="20" xfId="0" applyFill="1" applyBorder="1" applyAlignment="1">
      <alignment horizontal="left" vertical="center" wrapText="1"/>
    </xf>
    <xf numFmtId="0" fontId="0" fillId="8" borderId="20" xfId="0" applyFill="1" applyBorder="1" applyAlignment="1">
      <alignment horizontal="center" vertical="center" wrapText="1"/>
    </xf>
    <xf numFmtId="0" fontId="0" fillId="2" borderId="33" xfId="0" applyFill="1" applyBorder="1" applyAlignment="1">
      <alignment vertical="center" wrapText="1"/>
    </xf>
    <xf numFmtId="0" fontId="0" fillId="2" borderId="76" xfId="0" applyFill="1" applyBorder="1" applyAlignment="1">
      <alignment vertical="center" wrapText="1"/>
    </xf>
    <xf numFmtId="0" fontId="0" fillId="2" borderId="27" xfId="0" applyFill="1" applyBorder="1" applyAlignment="1">
      <alignment vertical="center" wrapText="1"/>
    </xf>
    <xf numFmtId="0" fontId="19" fillId="2" borderId="0" xfId="0" applyFont="1" applyFill="1" applyAlignment="1">
      <alignment vertical="center" wrapText="1"/>
    </xf>
    <xf numFmtId="0" fontId="19" fillId="2" borderId="0" xfId="0" applyFont="1" applyFill="1" applyAlignment="1">
      <alignment horizontal="center" vertical="center" wrapText="1"/>
    </xf>
    <xf numFmtId="0" fontId="19" fillId="2" borderId="16" xfId="0" applyFont="1" applyFill="1" applyBorder="1" applyAlignment="1">
      <alignment horizontal="left" vertical="center" wrapText="1" indent="2"/>
    </xf>
    <xf numFmtId="0" fontId="19" fillId="2" borderId="16" xfId="0" applyFont="1" applyFill="1" applyBorder="1" applyAlignment="1">
      <alignment horizontal="center" vertical="center" wrapText="1"/>
    </xf>
    <xf numFmtId="0" fontId="18" fillId="2" borderId="11" xfId="0" applyFont="1" applyFill="1" applyBorder="1" applyAlignment="1">
      <alignment horizontal="left" vertical="center" wrapText="1" indent="5"/>
    </xf>
    <xf numFmtId="0" fontId="19" fillId="2" borderId="11" xfId="0" applyFont="1" applyFill="1" applyBorder="1" applyAlignment="1">
      <alignment horizontal="center" vertical="center" wrapText="1"/>
    </xf>
    <xf numFmtId="0" fontId="19" fillId="2" borderId="11" xfId="0" applyFont="1" applyFill="1" applyBorder="1" applyAlignment="1">
      <alignment horizontal="left" vertical="center" wrapText="1" indent="4"/>
    </xf>
    <xf numFmtId="0" fontId="19" fillId="2" borderId="11" xfId="0" applyFont="1" applyFill="1" applyBorder="1" applyAlignment="1">
      <alignment horizontal="left" vertical="center" wrapText="1" indent="5"/>
    </xf>
    <xf numFmtId="0" fontId="19" fillId="2" borderId="11" xfId="0" applyFont="1" applyFill="1" applyBorder="1" applyAlignment="1">
      <alignment horizontal="left" vertical="center" wrapText="1" indent="3"/>
    </xf>
    <xf numFmtId="0" fontId="19" fillId="2" borderId="11" xfId="0" applyFont="1" applyFill="1" applyBorder="1" applyAlignment="1">
      <alignment horizontal="left" vertical="center" wrapText="1" indent="1"/>
    </xf>
    <xf numFmtId="0" fontId="19" fillId="2" borderId="0" xfId="0" quotePrefix="1" applyFont="1" applyFill="1" applyAlignment="1">
      <alignment vertical="center" wrapText="1"/>
    </xf>
    <xf numFmtId="0" fontId="126" fillId="2" borderId="1" xfId="0" applyFont="1" applyFill="1" applyBorder="1" applyAlignment="1">
      <alignment horizontal="left" vertical="center" wrapText="1"/>
    </xf>
    <xf numFmtId="0" fontId="19" fillId="2" borderId="1" xfId="0" applyFont="1" applyFill="1" applyBorder="1" applyAlignment="1">
      <alignment horizontal="center" vertical="center" wrapText="1"/>
    </xf>
    <xf numFmtId="0" fontId="123" fillId="2" borderId="76" xfId="0" applyFont="1" applyFill="1" applyBorder="1" applyAlignment="1">
      <alignment vertical="center" wrapText="1"/>
    </xf>
    <xf numFmtId="0" fontId="123" fillId="2" borderId="97" xfId="0" applyFont="1" applyFill="1" applyBorder="1" applyAlignment="1">
      <alignment vertical="center" wrapText="1"/>
    </xf>
    <xf numFmtId="0" fontId="0" fillId="2" borderId="99" xfId="0" applyFill="1" applyBorder="1" applyAlignment="1">
      <alignment vertical="center" wrapText="1"/>
    </xf>
    <xf numFmtId="0" fontId="19" fillId="2" borderId="27" xfId="0" applyFont="1" applyFill="1" applyBorder="1" applyAlignment="1">
      <alignment vertical="center" wrapText="1"/>
    </xf>
    <xf numFmtId="0" fontId="19" fillId="2" borderId="27" xfId="0" applyFont="1" applyFill="1" applyBorder="1" applyAlignment="1">
      <alignment horizontal="center" vertical="center" wrapText="1"/>
    </xf>
    <xf numFmtId="0" fontId="123" fillId="2" borderId="102" xfId="0" applyFont="1" applyFill="1" applyBorder="1" applyAlignment="1">
      <alignment horizontal="center" vertical="center" wrapText="1"/>
    </xf>
    <xf numFmtId="0" fontId="128" fillId="3" borderId="0" xfId="0" applyFont="1" applyFill="1" applyAlignment="1">
      <alignment vertical="center" wrapText="1"/>
    </xf>
    <xf numFmtId="0" fontId="5" fillId="0" borderId="0" xfId="38" applyFont="1"/>
    <xf numFmtId="0" fontId="23" fillId="8" borderId="20" xfId="38" applyFont="1" applyFill="1" applyBorder="1" applyAlignment="1">
      <alignment horizontal="left" vertical="center" wrapText="1"/>
    </xf>
    <xf numFmtId="0" fontId="23" fillId="8" borderId="20" xfId="38" quotePrefix="1" applyFont="1" applyFill="1" applyBorder="1" applyAlignment="1">
      <alignment horizontal="center" vertical="center" wrapText="1"/>
    </xf>
    <xf numFmtId="0" fontId="38" fillId="0" borderId="20" xfId="39" applyFont="1" applyBorder="1" applyAlignment="1">
      <alignment horizontal="justify" vertical="center"/>
    </xf>
    <xf numFmtId="0" fontId="38" fillId="0" borderId="20" xfId="30" applyFont="1" applyBorder="1" applyAlignment="1">
      <alignment horizontal="center" vertical="center"/>
    </xf>
    <xf numFmtId="0" fontId="23" fillId="8" borderId="27" xfId="38" quotePrefix="1" applyFont="1" applyFill="1" applyBorder="1" applyAlignment="1">
      <alignment horizontal="center" vertical="center" wrapText="1"/>
    </xf>
    <xf numFmtId="10" fontId="38" fillId="0" borderId="29" xfId="3" quotePrefix="1" applyNumberFormat="1" applyFont="1" applyBorder="1" applyAlignment="1">
      <alignment horizontal="right" vertical="center" wrapText="1"/>
    </xf>
    <xf numFmtId="0" fontId="38" fillId="0" borderId="29" xfId="39" applyFont="1" applyBorder="1" applyAlignment="1">
      <alignment horizontal="left" vertical="center" indent="1"/>
    </xf>
    <xf numFmtId="0" fontId="38" fillId="0" borderId="29" xfId="30" applyFont="1" applyBorder="1" applyAlignment="1">
      <alignment horizontal="center" vertical="center"/>
    </xf>
    <xf numFmtId="0" fontId="38" fillId="8" borderId="0" xfId="38" quotePrefix="1" applyFont="1" applyFill="1" applyAlignment="1">
      <alignment horizontal="center" vertical="center" wrapText="1"/>
    </xf>
    <xf numFmtId="10" fontId="38" fillId="0" borderId="28" xfId="3" quotePrefix="1" applyNumberFormat="1" applyFont="1" applyBorder="1" applyAlignment="1">
      <alignment horizontal="right" vertical="center" wrapText="1"/>
    </xf>
    <xf numFmtId="0" fontId="38" fillId="0" borderId="28" xfId="39" applyFont="1" applyBorder="1" applyAlignment="1">
      <alignment horizontal="justify" vertical="center"/>
    </xf>
    <xf numFmtId="0" fontId="38" fillId="0" borderId="28" xfId="30" applyFont="1" applyBorder="1" applyAlignment="1">
      <alignment horizontal="center" vertical="center"/>
    </xf>
    <xf numFmtId="0" fontId="23" fillId="8" borderId="0" xfId="38" quotePrefix="1" applyFont="1" applyFill="1" applyAlignment="1">
      <alignment horizontal="center" vertical="center" wrapText="1"/>
    </xf>
    <xf numFmtId="0" fontId="38" fillId="0" borderId="28" xfId="39" applyFont="1" applyBorder="1" applyAlignment="1">
      <alignment horizontal="left" vertical="center" indent="1"/>
    </xf>
    <xf numFmtId="0" fontId="38" fillId="8" borderId="7" xfId="38" quotePrefix="1" applyFont="1" applyFill="1" applyBorder="1" applyAlignment="1">
      <alignment horizontal="center" vertical="center" wrapText="1"/>
    </xf>
    <xf numFmtId="10" fontId="38" fillId="0" borderId="72" xfId="3" quotePrefix="1" applyNumberFormat="1" applyFont="1" applyBorder="1" applyAlignment="1">
      <alignment horizontal="right" vertical="center" wrapText="1"/>
    </xf>
    <xf numFmtId="0" fontId="38" fillId="0" borderId="72" xfId="39" applyFont="1" applyBorder="1" applyAlignment="1">
      <alignment horizontal="justify" vertical="center"/>
    </xf>
    <xf numFmtId="0" fontId="38" fillId="0" borderId="72" xfId="30" applyFont="1" applyBorder="1" applyAlignment="1">
      <alignment horizontal="center" vertical="center"/>
    </xf>
    <xf numFmtId="0" fontId="5" fillId="8" borderId="27" xfId="38" quotePrefix="1" applyFont="1" applyFill="1" applyBorder="1" applyAlignment="1">
      <alignment horizontal="center" vertical="center" wrapText="1"/>
    </xf>
    <xf numFmtId="0" fontId="13" fillId="8" borderId="29" xfId="38" applyFont="1" applyFill="1" applyBorder="1" applyAlignment="1">
      <alignment horizontal="left" vertical="center" wrapText="1" indent="1"/>
    </xf>
    <xf numFmtId="0" fontId="38" fillId="0" borderId="29" xfId="39" applyFont="1" applyBorder="1" applyAlignment="1">
      <alignment horizontal="justify" vertical="center"/>
    </xf>
    <xf numFmtId="0" fontId="5" fillId="8" borderId="0" xfId="38" quotePrefix="1" applyFont="1" applyFill="1" applyAlignment="1">
      <alignment horizontal="center" vertical="center" wrapText="1"/>
    </xf>
    <xf numFmtId="10" fontId="5" fillId="0" borderId="28" xfId="3" quotePrefix="1" applyNumberFormat="1" applyFont="1" applyFill="1" applyBorder="1" applyAlignment="1">
      <alignment horizontal="right" vertical="center" wrapText="1"/>
    </xf>
    <xf numFmtId="0" fontId="13" fillId="8" borderId="0" xfId="38" quotePrefix="1" applyFont="1" applyFill="1" applyAlignment="1">
      <alignment horizontal="center" vertical="center" wrapText="1"/>
    </xf>
    <xf numFmtId="0" fontId="13" fillId="8" borderId="7" xfId="38" quotePrefix="1" applyFont="1" applyFill="1" applyBorder="1" applyAlignment="1">
      <alignment horizontal="center" vertical="center" wrapText="1"/>
    </xf>
    <xf numFmtId="10" fontId="5" fillId="0" borderId="72" xfId="3" quotePrefix="1" applyNumberFormat="1" applyFont="1" applyFill="1" applyBorder="1" applyAlignment="1">
      <alignment horizontal="right" vertical="center" wrapText="1"/>
    </xf>
    <xf numFmtId="0" fontId="5" fillId="8" borderId="27" xfId="38" applyFont="1" applyFill="1" applyBorder="1" applyAlignment="1">
      <alignment horizontal="center" vertical="center" wrapText="1"/>
    </xf>
    <xf numFmtId="3" fontId="5" fillId="0" borderId="29" xfId="38" quotePrefix="1" applyNumberFormat="1" applyFont="1" applyBorder="1" applyAlignment="1">
      <alignment horizontal="right" vertical="center" wrapText="1"/>
    </xf>
    <xf numFmtId="0" fontId="5" fillId="8" borderId="7" xfId="38" quotePrefix="1" applyFont="1" applyFill="1" applyBorder="1" applyAlignment="1">
      <alignment horizontal="center" vertical="center" wrapText="1"/>
    </xf>
    <xf numFmtId="3" fontId="5" fillId="0" borderId="72" xfId="38" quotePrefix="1" applyNumberFormat="1" applyFont="1" applyBorder="1" applyAlignment="1">
      <alignment horizontal="right" vertical="center" wrapText="1"/>
    </xf>
    <xf numFmtId="0" fontId="129" fillId="8" borderId="27" xfId="38" applyFont="1" applyFill="1" applyBorder="1" applyAlignment="1">
      <alignment vertical="center" wrapText="1"/>
    </xf>
    <xf numFmtId="0" fontId="129" fillId="8" borderId="0" xfId="38" applyFont="1" applyFill="1" applyAlignment="1">
      <alignment vertical="center" wrapText="1"/>
    </xf>
    <xf numFmtId="3" fontId="5" fillId="0" borderId="28" xfId="38" quotePrefix="1" applyNumberFormat="1" applyFont="1" applyBorder="1" applyAlignment="1">
      <alignment horizontal="right" vertical="center" wrapText="1"/>
    </xf>
    <xf numFmtId="0" fontId="12" fillId="8" borderId="0" xfId="38" quotePrefix="1" applyFont="1" applyFill="1" applyAlignment="1">
      <alignment horizontal="center" vertical="center" wrapText="1"/>
    </xf>
    <xf numFmtId="0" fontId="49" fillId="8" borderId="0" xfId="38" quotePrefix="1" applyFont="1" applyFill="1" applyAlignment="1">
      <alignment horizontal="center" vertical="center" wrapText="1"/>
    </xf>
    <xf numFmtId="0" fontId="130" fillId="8" borderId="0" xfId="38" quotePrefix="1" applyFont="1" applyFill="1" applyAlignment="1">
      <alignment horizontal="center" vertical="center" wrapText="1"/>
    </xf>
    <xf numFmtId="0" fontId="5" fillId="0" borderId="29" xfId="38" applyFont="1" applyBorder="1" applyAlignment="1">
      <alignment horizontal="center" vertical="center"/>
    </xf>
    <xf numFmtId="0" fontId="13" fillId="8" borderId="27" xfId="38" applyFont="1" applyFill="1" applyBorder="1" applyAlignment="1">
      <alignment horizontal="left" vertical="center" wrapText="1" indent="1"/>
    </xf>
    <xf numFmtId="0" fontId="5" fillId="0" borderId="28" xfId="38" applyFont="1" applyBorder="1" applyAlignment="1">
      <alignment horizontal="center" vertical="center"/>
    </xf>
    <xf numFmtId="0" fontId="13" fillId="8" borderId="0" xfId="38" applyFont="1" applyFill="1" applyAlignment="1">
      <alignment horizontal="left" vertical="center" wrapText="1" indent="1"/>
    </xf>
    <xf numFmtId="0" fontId="5" fillId="0" borderId="72" xfId="38" applyFont="1" applyBorder="1" applyAlignment="1">
      <alignment horizontal="center" vertical="center"/>
    </xf>
    <xf numFmtId="0" fontId="13" fillId="8" borderId="7" xfId="38" applyFont="1" applyFill="1" applyBorder="1" applyAlignment="1">
      <alignment horizontal="left" vertical="center" wrapText="1" indent="1"/>
    </xf>
    <xf numFmtId="0" fontId="51" fillId="0" borderId="7" xfId="30" applyFont="1" applyBorder="1" applyAlignment="1">
      <alignment horizontal="center" vertical="center" wrapText="1"/>
    </xf>
    <xf numFmtId="0" fontId="13" fillId="0" borderId="0" xfId="38" applyFont="1" applyAlignment="1">
      <alignment vertical="center" wrapText="1"/>
    </xf>
    <xf numFmtId="0" fontId="23" fillId="0" borderId="0" xfId="40" applyFont="1" applyFill="1" applyBorder="1" applyAlignment="1">
      <alignment horizontal="left" vertical="center"/>
    </xf>
    <xf numFmtId="0" fontId="23" fillId="0" borderId="0" xfId="39" applyFont="1" applyAlignment="1">
      <alignment horizontal="center" vertical="center" wrapText="1"/>
    </xf>
    <xf numFmtId="49" fontId="5" fillId="0" borderId="0" xfId="38" applyNumberFormat="1" applyFont="1" applyAlignment="1">
      <alignment horizontal="center" vertical="center"/>
    </xf>
    <xf numFmtId="10" fontId="38" fillId="0" borderId="29" xfId="38" quotePrefix="1" applyNumberFormat="1" applyFont="1" applyBorder="1" applyAlignment="1">
      <alignment horizontal="right" vertical="center" wrapText="1"/>
    </xf>
    <xf numFmtId="10" fontId="38" fillId="0" borderId="28" xfId="38" quotePrefix="1" applyNumberFormat="1" applyFont="1" applyBorder="1" applyAlignment="1">
      <alignment horizontal="right" vertical="center" wrapText="1"/>
    </xf>
    <xf numFmtId="10" fontId="38" fillId="0" borderId="72" xfId="38" quotePrefix="1" applyNumberFormat="1" applyFont="1" applyBorder="1" applyAlignment="1">
      <alignment horizontal="right" vertical="center" wrapText="1"/>
    </xf>
    <xf numFmtId="0" fontId="121" fillId="0" borderId="0" xfId="0" applyFont="1"/>
    <xf numFmtId="0" fontId="23" fillId="0" borderId="0" xfId="26" applyFont="1" applyFill="1" applyBorder="1" applyAlignment="1">
      <alignment horizontal="left" vertical="center"/>
    </xf>
    <xf numFmtId="0" fontId="38" fillId="15" borderId="15" xfId="5" applyFont="1" applyFill="1" applyBorder="1" applyAlignment="1">
      <alignment horizontal="left" vertical="center" wrapText="1" indent="1"/>
    </xf>
    <xf numFmtId="3" fontId="38" fillId="0" borderId="4" xfId="6" applyFont="1" applyFill="1" applyBorder="1" applyAlignment="1">
      <alignment horizontal="center" vertical="center"/>
      <protection locked="0"/>
    </xf>
    <xf numFmtId="3" fontId="38" fillId="2" borderId="4" xfId="6" applyFont="1" applyFill="1" applyBorder="1" applyAlignment="1">
      <alignment horizontal="center" vertical="center"/>
      <protection locked="0"/>
    </xf>
    <xf numFmtId="3" fontId="38" fillId="0" borderId="17" xfId="6" applyFont="1" applyFill="1" applyBorder="1" applyAlignment="1">
      <alignment horizontal="center" vertical="center"/>
      <protection locked="0"/>
    </xf>
    <xf numFmtId="3" fontId="38" fillId="2" borderId="17" xfId="6" applyFont="1" applyFill="1" applyBorder="1" applyAlignment="1">
      <alignment horizontal="center" vertical="center"/>
      <protection locked="0"/>
    </xf>
    <xf numFmtId="0" fontId="24" fillId="0" borderId="66" xfId="25" applyFont="1" applyFill="1" applyBorder="1" applyAlignment="1">
      <alignment horizontal="center" vertical="center" wrapText="1"/>
    </xf>
    <xf numFmtId="0" fontId="24" fillId="0" borderId="63" xfId="25" applyFont="1" applyFill="1" applyBorder="1" applyAlignment="1">
      <alignment horizontal="center" vertical="center" wrapText="1"/>
    </xf>
    <xf numFmtId="0" fontId="24" fillId="0" borderId="65" xfId="25" applyFont="1" applyFill="1" applyBorder="1" applyAlignment="1">
      <alignment horizontal="center" vertical="center" wrapText="1"/>
    </xf>
    <xf numFmtId="0" fontId="24" fillId="0" borderId="33" xfId="25" applyFont="1" applyFill="1" applyBorder="1" applyAlignment="1">
      <alignment horizontal="center" vertical="center" wrapText="1"/>
    </xf>
    <xf numFmtId="0" fontId="75" fillId="0" borderId="0" xfId="0" applyFont="1"/>
    <xf numFmtId="172" fontId="45" fillId="0" borderId="4" xfId="17" quotePrefix="1" applyNumberFormat="1" applyFont="1" applyBorder="1" applyAlignment="1">
      <alignment horizontal="center" vertical="center"/>
    </xf>
    <xf numFmtId="172" fontId="45" fillId="0" borderId="4" xfId="17" applyNumberFormat="1" applyFont="1" applyBorder="1" applyAlignment="1">
      <alignment horizontal="center" vertical="center"/>
    </xf>
    <xf numFmtId="3" fontId="45" fillId="0" borderId="4" xfId="17" applyNumberFormat="1" applyFont="1" applyBorder="1" applyAlignment="1">
      <alignment horizontal="center" vertical="center"/>
    </xf>
    <xf numFmtId="172" fontId="45" fillId="0" borderId="17" xfId="17" applyNumberFormat="1" applyFont="1" applyBorder="1" applyAlignment="1">
      <alignment horizontal="center" vertical="center"/>
    </xf>
    <xf numFmtId="10" fontId="5" fillId="2" borderId="11" xfId="3" applyNumberFormat="1" applyFont="1" applyFill="1" applyBorder="1" applyAlignment="1">
      <alignment horizontal="center" vertical="center"/>
    </xf>
    <xf numFmtId="10" fontId="5" fillId="2" borderId="27" xfId="3" applyNumberFormat="1" applyFont="1" applyFill="1" applyBorder="1" applyAlignment="1">
      <alignment horizontal="center" vertical="center"/>
    </xf>
    <xf numFmtId="0" fontId="25" fillId="0" borderId="13" xfId="0" applyFont="1" applyBorder="1" applyAlignment="1">
      <alignment horizontal="center" vertical="center"/>
    </xf>
    <xf numFmtId="0" fontId="25" fillId="2" borderId="13" xfId="0" applyFont="1" applyFill="1" applyBorder="1" applyAlignment="1">
      <alignment horizontal="center" vertical="center"/>
    </xf>
    <xf numFmtId="0" fontId="25" fillId="2" borderId="17" xfId="0" applyFont="1" applyFill="1" applyBorder="1" applyAlignment="1">
      <alignment horizontal="center" vertical="center"/>
    </xf>
    <xf numFmtId="10" fontId="18" fillId="0" borderId="0" xfId="1" applyNumberFormat="1" applyFont="1"/>
    <xf numFmtId="168" fontId="18" fillId="0" borderId="0" xfId="0" applyNumberFormat="1" applyFont="1"/>
    <xf numFmtId="164" fontId="18" fillId="0" borderId="0" xfId="0" applyNumberFormat="1" applyFont="1"/>
    <xf numFmtId="10" fontId="18" fillId="0" borderId="0" xfId="0" applyNumberFormat="1" applyFont="1" applyAlignment="1">
      <alignment horizontal="right"/>
    </xf>
    <xf numFmtId="0" fontId="40" fillId="0" borderId="0" xfId="0" applyFont="1" applyAlignment="1">
      <alignment horizontal="center" vertical="center"/>
    </xf>
    <xf numFmtId="4" fontId="18" fillId="0" borderId="0" xfId="0" applyNumberFormat="1" applyFont="1"/>
    <xf numFmtId="0" fontId="4" fillId="0" borderId="15" xfId="0" applyFont="1" applyBorder="1" applyAlignment="1">
      <alignment horizontal="left" vertical="center"/>
    </xf>
    <xf numFmtId="0" fontId="4" fillId="0" borderId="0" xfId="0" applyFont="1" applyAlignment="1">
      <alignment horizontal="left" vertical="center"/>
    </xf>
    <xf numFmtId="0" fontId="4" fillId="0" borderId="4" xfId="0" applyFont="1" applyBorder="1" applyAlignment="1">
      <alignment horizontal="left" vertical="center"/>
    </xf>
    <xf numFmtId="0" fontId="4" fillId="0" borderId="18" xfId="0" applyFont="1" applyBorder="1" applyAlignment="1">
      <alignment horizontal="left" vertical="center"/>
    </xf>
    <xf numFmtId="0" fontId="4" fillId="0" borderId="4" xfId="0" applyFont="1" applyBorder="1" applyAlignment="1">
      <alignment horizontal="left" vertical="center" wrapText="1"/>
    </xf>
    <xf numFmtId="170" fontId="4" fillId="0" borderId="4" xfId="0" applyNumberFormat="1" applyFont="1" applyBorder="1" applyAlignment="1">
      <alignment horizontal="left" vertical="center"/>
    </xf>
    <xf numFmtId="3" fontId="4" fillId="0" borderId="4" xfId="0" applyNumberFormat="1" applyFont="1" applyBorder="1" applyAlignment="1">
      <alignment horizontal="left" vertical="center"/>
    </xf>
    <xf numFmtId="0" fontId="4" fillId="0" borderId="14" xfId="0" applyFont="1" applyBorder="1" applyAlignment="1">
      <alignment horizontal="left" vertical="center"/>
    </xf>
    <xf numFmtId="0" fontId="4" fillId="0" borderId="0" xfId="0" applyFont="1" applyAlignment="1">
      <alignment vertical="center"/>
    </xf>
    <xf numFmtId="0" fontId="4" fillId="0" borderId="0" xfId="0" applyFont="1"/>
    <xf numFmtId="0" fontId="4" fillId="0" borderId="0" xfId="0" applyFont="1" applyAlignment="1">
      <alignment horizontal="center" vertical="center"/>
    </xf>
    <xf numFmtId="169" fontId="4" fillId="0" borderId="0" xfId="0" applyNumberFormat="1" applyFont="1"/>
    <xf numFmtId="9" fontId="38" fillId="0" borderId="0" xfId="1" applyFont="1" applyAlignment="1">
      <alignment vertical="center"/>
    </xf>
    <xf numFmtId="10" fontId="38" fillId="0" borderId="0" xfId="1" applyNumberFormat="1" applyFont="1" applyAlignment="1">
      <alignment vertical="center"/>
    </xf>
    <xf numFmtId="3" fontId="7" fillId="0" borderId="18" xfId="0" applyNumberFormat="1" applyFont="1" applyBorder="1" applyAlignment="1">
      <alignment horizontal="center" vertical="center" wrapText="1"/>
    </xf>
    <xf numFmtId="164" fontId="7" fillId="0" borderId="18" xfId="3" applyNumberFormat="1" applyFont="1" applyFill="1" applyBorder="1" applyAlignment="1">
      <alignment horizontal="center" vertical="center" wrapText="1"/>
    </xf>
    <xf numFmtId="10" fontId="38" fillId="0" borderId="4" xfId="3" applyNumberFormat="1" applyFont="1" applyFill="1" applyBorder="1" applyAlignment="1">
      <alignment horizontal="center" vertical="center" wrapText="1"/>
    </xf>
    <xf numFmtId="10" fontId="13" fillId="0" borderId="13" xfId="3" applyNumberFormat="1" applyFont="1" applyBorder="1" applyAlignment="1">
      <alignment horizontal="center" vertical="center"/>
    </xf>
    <xf numFmtId="10" fontId="9" fillId="0" borderId="0" xfId="0" applyNumberFormat="1" applyFont="1"/>
    <xf numFmtId="10" fontId="3" fillId="0" borderId="13" xfId="3" applyNumberFormat="1" applyFont="1" applyBorder="1" applyAlignment="1">
      <alignment horizontal="center" vertical="center"/>
    </xf>
    <xf numFmtId="0" fontId="9" fillId="0" borderId="2" xfId="0" applyFont="1" applyBorder="1" applyAlignment="1">
      <alignment vertical="center"/>
    </xf>
    <xf numFmtId="0" fontId="13" fillId="0" borderId="3" xfId="0" applyFont="1" applyBorder="1" applyAlignment="1">
      <alignment horizontal="center" vertical="center" wrapText="1"/>
    </xf>
    <xf numFmtId="0" fontId="13" fillId="0" borderId="4" xfId="0" applyFont="1" applyBorder="1" applyAlignment="1">
      <alignment vertical="center"/>
    </xf>
    <xf numFmtId="10" fontId="9" fillId="0" borderId="4" xfId="3" applyNumberFormat="1" applyFont="1" applyBorder="1" applyAlignment="1">
      <alignment horizontal="center" vertical="center"/>
    </xf>
    <xf numFmtId="10" fontId="13" fillId="0" borderId="4" xfId="3" applyNumberFormat="1" applyFont="1" applyBorder="1" applyAlignment="1">
      <alignment horizontal="center" vertical="center"/>
    </xf>
    <xf numFmtId="10" fontId="3" fillId="0" borderId="4" xfId="3" applyNumberFormat="1" applyFont="1" applyBorder="1" applyAlignment="1">
      <alignment horizontal="center" vertical="center"/>
    </xf>
    <xf numFmtId="0" fontId="13" fillId="0" borderId="17" xfId="0" applyFont="1" applyBorder="1" applyAlignment="1">
      <alignment vertical="center"/>
    </xf>
    <xf numFmtId="10" fontId="9" fillId="0" borderId="17" xfId="3" applyNumberFormat="1" applyFont="1" applyBorder="1" applyAlignment="1">
      <alignment horizontal="center" vertical="center"/>
    </xf>
    <xf numFmtId="10" fontId="13" fillId="0" borderId="17" xfId="3" applyNumberFormat="1" applyFont="1" applyBorder="1" applyAlignment="1">
      <alignment horizontal="center" vertical="center"/>
    </xf>
    <xf numFmtId="10" fontId="3" fillId="0" borderId="17" xfId="3" applyNumberFormat="1" applyFont="1" applyBorder="1" applyAlignment="1">
      <alignment horizontal="center" vertical="center"/>
    </xf>
    <xf numFmtId="3" fontId="38" fillId="2" borderId="4" xfId="0" applyNumberFormat="1" applyFont="1" applyFill="1" applyBorder="1" applyAlignment="1">
      <alignment horizontal="right" vertical="center"/>
    </xf>
    <xf numFmtId="3" fontId="38" fillId="2" borderId="14" xfId="0" applyNumberFormat="1" applyFont="1" applyFill="1" applyBorder="1" applyAlignment="1">
      <alignment horizontal="right" vertical="center"/>
    </xf>
    <xf numFmtId="0" fontId="38" fillId="0" borderId="4" xfId="5" applyFont="1" applyBorder="1" applyAlignment="1">
      <alignment horizontal="left" vertical="center" wrapText="1" indent="3"/>
    </xf>
    <xf numFmtId="0" fontId="38" fillId="0" borderId="17" xfId="5" applyFont="1" applyBorder="1" applyAlignment="1">
      <alignment horizontal="left" vertical="center" wrapText="1" indent="3"/>
    </xf>
    <xf numFmtId="3" fontId="23" fillId="0" borderId="4" xfId="6" applyFont="1" applyFill="1" applyBorder="1" applyAlignment="1">
      <alignment horizontal="center" vertical="center"/>
      <protection locked="0"/>
    </xf>
    <xf numFmtId="3" fontId="23" fillId="2" borderId="4" xfId="6" applyFont="1" applyFill="1" applyBorder="1" applyAlignment="1">
      <alignment horizontal="center" vertical="center"/>
      <protection locked="0"/>
    </xf>
    <xf numFmtId="3" fontId="23" fillId="0" borderId="17" xfId="6" applyFont="1" applyFill="1" applyBorder="1" applyAlignment="1">
      <alignment horizontal="center" vertical="center"/>
      <protection locked="0"/>
    </xf>
    <xf numFmtId="0" fontId="23" fillId="0" borderId="15" xfId="5" applyFont="1" applyBorder="1" applyAlignment="1">
      <alignment horizontal="left" vertical="center" wrapText="1" indent="1"/>
    </xf>
    <xf numFmtId="3" fontId="23" fillId="0" borderId="15" xfId="6" applyFont="1" applyFill="1" applyBorder="1" applyAlignment="1">
      <alignment horizontal="center" vertical="center" wrapText="1"/>
      <protection locked="0"/>
    </xf>
    <xf numFmtId="10" fontId="28" fillId="0" borderId="0" xfId="0" applyNumberFormat="1" applyFont="1"/>
    <xf numFmtId="164" fontId="7" fillId="0" borderId="0" xfId="3" applyNumberFormat="1" applyFont="1" applyFill="1" applyBorder="1"/>
    <xf numFmtId="4" fontId="132" fillId="0" borderId="0" xfId="0" applyNumberFormat="1" applyFont="1"/>
    <xf numFmtId="49" fontId="56" fillId="0" borderId="2" xfId="24" applyNumberFormat="1" applyFont="1" applyBorder="1" applyAlignment="1">
      <alignment horizontal="center" vertical="center" wrapText="1"/>
    </xf>
    <xf numFmtId="49" fontId="56" fillId="0" borderId="2" xfId="24" quotePrefix="1" applyNumberFormat="1" applyFont="1" applyBorder="1" applyAlignment="1">
      <alignment horizontal="center" vertical="center" wrapText="1"/>
    </xf>
    <xf numFmtId="0" fontId="56" fillId="0" borderId="27" xfId="24" applyFont="1" applyBorder="1" applyAlignment="1">
      <alignment horizontal="center" vertical="center" wrapText="1"/>
    </xf>
    <xf numFmtId="172" fontId="45" fillId="14" borderId="2" xfId="17" applyNumberFormat="1" applyFont="1" applyFill="1" applyBorder="1" applyAlignment="1">
      <alignment vertical="center" wrapText="1"/>
    </xf>
    <xf numFmtId="172" fontId="45" fillId="14" borderId="19" xfId="17" applyNumberFormat="1" applyFont="1" applyFill="1" applyBorder="1" applyAlignment="1">
      <alignment vertical="center" wrapText="1"/>
    </xf>
    <xf numFmtId="172" fontId="47" fillId="0" borderId="2" xfId="17" applyNumberFormat="1" applyFont="1" applyBorder="1" applyAlignment="1">
      <alignment horizontal="center" vertical="center" wrapText="1"/>
    </xf>
    <xf numFmtId="172" fontId="47" fillId="14" borderId="0" xfId="17" applyNumberFormat="1" applyFont="1" applyFill="1" applyBorder="1" applyAlignment="1">
      <alignment horizontal="center" vertical="center" wrapText="1"/>
    </xf>
    <xf numFmtId="172" fontId="47" fillId="14" borderId="27" xfId="17" applyNumberFormat="1" applyFont="1" applyFill="1" applyBorder="1" applyAlignment="1">
      <alignment horizontal="center" vertical="center" wrapText="1"/>
    </xf>
    <xf numFmtId="172" fontId="45" fillId="14" borderId="18" xfId="17" applyNumberFormat="1" applyFont="1" applyFill="1" applyBorder="1" applyAlignment="1">
      <alignment vertical="center" wrapText="1"/>
    </xf>
    <xf numFmtId="4" fontId="7" fillId="0" borderId="0" xfId="0" applyNumberFormat="1" applyFont="1"/>
    <xf numFmtId="0" fontId="133" fillId="0" borderId="0" xfId="0" applyFont="1"/>
    <xf numFmtId="3" fontId="2" fillId="2" borderId="16" xfId="0" applyNumberFormat="1" applyFont="1" applyFill="1" applyBorder="1"/>
    <xf numFmtId="10" fontId="2" fillId="2" borderId="16" xfId="3" applyNumberFormat="1" applyFont="1" applyFill="1" applyBorder="1"/>
    <xf numFmtId="3" fontId="2" fillId="2" borderId="78" xfId="0" applyNumberFormat="1" applyFont="1" applyFill="1" applyBorder="1" applyAlignment="1">
      <alignment horizontal="right" vertical="center" wrapText="1"/>
    </xf>
    <xf numFmtId="3" fontId="2" fillId="2" borderId="85" xfId="0" applyNumberFormat="1" applyFont="1" applyFill="1" applyBorder="1" applyAlignment="1">
      <alignment horizontal="right" vertical="center" wrapText="1"/>
    </xf>
    <xf numFmtId="3" fontId="2" fillId="2" borderId="65" xfId="0" applyNumberFormat="1" applyFont="1" applyFill="1" applyBorder="1" applyAlignment="1">
      <alignment horizontal="right" vertical="center" wrapText="1"/>
    </xf>
    <xf numFmtId="3" fontId="2" fillId="2" borderId="64" xfId="0" applyNumberFormat="1" applyFont="1" applyFill="1" applyBorder="1" applyAlignment="1">
      <alignment horizontal="right" vertical="center" wrapText="1"/>
    </xf>
    <xf numFmtId="3" fontId="2" fillId="0" borderId="65" xfId="0" applyNumberFormat="1" applyFont="1" applyBorder="1" applyAlignment="1">
      <alignment horizontal="right" vertical="center" wrapText="1"/>
    </xf>
    <xf numFmtId="3" fontId="2" fillId="0" borderId="64" xfId="0" applyNumberFormat="1" applyFont="1" applyBorder="1" applyAlignment="1">
      <alignment horizontal="right" vertical="center" wrapText="1"/>
    </xf>
    <xf numFmtId="3" fontId="2" fillId="9" borderId="65" xfId="0" applyNumberFormat="1" applyFont="1" applyFill="1" applyBorder="1" applyAlignment="1">
      <alignment horizontal="right" vertical="center" wrapText="1"/>
    </xf>
    <xf numFmtId="3" fontId="2" fillId="4" borderId="65" xfId="0" applyNumberFormat="1" applyFont="1" applyFill="1" applyBorder="1" applyAlignment="1">
      <alignment horizontal="right" vertical="center" wrapText="1"/>
    </xf>
    <xf numFmtId="3" fontId="2" fillId="9" borderId="84" xfId="0" applyNumberFormat="1" applyFont="1" applyFill="1" applyBorder="1" applyAlignment="1">
      <alignment horizontal="right" vertical="center" wrapText="1"/>
    </xf>
    <xf numFmtId="3" fontId="2" fillId="9" borderId="2" xfId="0" applyNumberFormat="1" applyFont="1" applyFill="1" applyBorder="1" applyAlignment="1">
      <alignment horizontal="right" vertical="center" wrapText="1"/>
    </xf>
    <xf numFmtId="3" fontId="2" fillId="9" borderId="83" xfId="0" applyNumberFormat="1" applyFont="1" applyFill="1" applyBorder="1" applyAlignment="1">
      <alignment horizontal="right" vertical="center" wrapText="1"/>
    </xf>
    <xf numFmtId="3" fontId="2" fillId="9" borderId="77" xfId="0" applyNumberFormat="1" applyFont="1" applyFill="1" applyBorder="1" applyAlignment="1">
      <alignment horizontal="right" vertical="center" wrapText="1"/>
    </xf>
    <xf numFmtId="3" fontId="2" fillId="9" borderId="0" xfId="0" applyNumberFormat="1" applyFont="1" applyFill="1" applyAlignment="1">
      <alignment horizontal="right" vertical="center" wrapText="1"/>
    </xf>
    <xf numFmtId="3" fontId="2" fillId="9" borderId="82" xfId="0" applyNumberFormat="1" applyFont="1" applyFill="1" applyBorder="1" applyAlignment="1">
      <alignment horizontal="right" vertical="center" wrapText="1"/>
    </xf>
    <xf numFmtId="3" fontId="2" fillId="9" borderId="81" xfId="0" applyNumberFormat="1" applyFont="1" applyFill="1" applyBorder="1" applyAlignment="1">
      <alignment horizontal="right" vertical="center" wrapText="1"/>
    </xf>
    <xf numFmtId="3" fontId="2" fillId="9" borderId="3" xfId="0" applyNumberFormat="1" applyFont="1" applyFill="1" applyBorder="1" applyAlignment="1">
      <alignment horizontal="right" vertical="center" wrapText="1"/>
    </xf>
    <xf numFmtId="3" fontId="2" fillId="9" borderId="80" xfId="0" applyNumberFormat="1" applyFont="1" applyFill="1" applyBorder="1" applyAlignment="1">
      <alignment horizontal="right" vertical="center" wrapText="1"/>
    </xf>
    <xf numFmtId="3" fontId="2" fillId="0" borderId="33" xfId="0" applyNumberFormat="1" applyFont="1" applyBorder="1" applyAlignment="1">
      <alignment horizontal="right" vertical="center" wrapText="1"/>
    </xf>
    <xf numFmtId="3" fontId="2" fillId="0" borderId="62" xfId="0" applyNumberFormat="1" applyFont="1" applyBorder="1" applyAlignment="1">
      <alignment horizontal="right" vertical="center" wrapText="1"/>
    </xf>
    <xf numFmtId="3" fontId="2" fillId="8" borderId="20" xfId="0" applyNumberFormat="1" applyFont="1" applyFill="1" applyBorder="1" applyAlignment="1">
      <alignment horizontal="left" vertical="center" wrapText="1"/>
    </xf>
    <xf numFmtId="3" fontId="2" fillId="8" borderId="20" xfId="0" applyNumberFormat="1" applyFont="1" applyFill="1" applyBorder="1" applyAlignment="1">
      <alignment vertical="center" wrapText="1"/>
    </xf>
    <xf numFmtId="3" fontId="2" fillId="9" borderId="71" xfId="0" applyNumberFormat="1" applyFont="1" applyFill="1" applyBorder="1" applyAlignment="1">
      <alignment horizontal="right" vertical="center" wrapText="1"/>
    </xf>
    <xf numFmtId="3" fontId="2" fillId="9" borderId="7" xfId="0" applyNumberFormat="1" applyFont="1" applyFill="1" applyBorder="1" applyAlignment="1">
      <alignment horizontal="right" vertical="center" wrapText="1"/>
    </xf>
    <xf numFmtId="3" fontId="2" fillId="2" borderId="33" xfId="0" applyNumberFormat="1" applyFont="1" applyFill="1" applyBorder="1" applyAlignment="1">
      <alignment horizontal="right" vertical="center" wrapText="1"/>
    </xf>
    <xf numFmtId="3" fontId="2" fillId="9" borderId="76" xfId="0" applyNumberFormat="1" applyFont="1" applyFill="1" applyBorder="1" applyAlignment="1">
      <alignment horizontal="right" vertical="center" wrapText="1"/>
    </xf>
    <xf numFmtId="3" fontId="2" fillId="9" borderId="27" xfId="0" applyNumberFormat="1" applyFont="1" applyFill="1" applyBorder="1" applyAlignment="1">
      <alignment horizontal="right" vertical="center" wrapText="1"/>
    </xf>
    <xf numFmtId="9" fontId="38" fillId="2" borderId="1" xfId="3" applyFont="1" applyFill="1" applyBorder="1" applyAlignment="1">
      <alignment vertical="center" wrapText="1"/>
    </xf>
    <xf numFmtId="9" fontId="38" fillId="2" borderId="94" xfId="3" applyFont="1" applyFill="1" applyBorder="1" applyAlignment="1">
      <alignment vertical="center" wrapText="1"/>
    </xf>
    <xf numFmtId="9" fontId="38" fillId="2" borderId="95" xfId="3" applyFont="1" applyFill="1" applyBorder="1" applyAlignment="1">
      <alignment vertical="center" wrapText="1"/>
    </xf>
    <xf numFmtId="9" fontId="38" fillId="2" borderId="93" xfId="3" applyFont="1" applyFill="1" applyBorder="1" applyAlignment="1">
      <alignment vertical="center" wrapText="1"/>
    </xf>
    <xf numFmtId="9" fontId="38" fillId="2" borderId="11" xfId="3" applyFont="1" applyFill="1" applyBorder="1" applyAlignment="1">
      <alignment vertical="center" wrapText="1"/>
    </xf>
    <xf numFmtId="9" fontId="38" fillId="2" borderId="91" xfId="3" applyFont="1" applyFill="1" applyBorder="1" applyAlignment="1">
      <alignment vertical="center" wrapText="1"/>
    </xf>
    <xf numFmtId="9" fontId="38" fillId="2" borderId="92" xfId="3" applyFont="1" applyFill="1" applyBorder="1" applyAlignment="1">
      <alignment vertical="center" wrapText="1"/>
    </xf>
    <xf numFmtId="9" fontId="38" fillId="2" borderId="90" xfId="3" applyFont="1" applyFill="1" applyBorder="1" applyAlignment="1">
      <alignment vertical="center" wrapText="1"/>
    </xf>
    <xf numFmtId="9" fontId="2" fillId="0" borderId="11" xfId="3" applyFont="1" applyBorder="1" applyAlignment="1">
      <alignment vertical="center" wrapText="1"/>
    </xf>
    <xf numFmtId="9" fontId="38" fillId="0" borderId="11" xfId="3" applyFont="1" applyBorder="1" applyAlignment="1">
      <alignment vertical="center" wrapText="1"/>
    </xf>
    <xf numFmtId="9" fontId="38" fillId="0" borderId="91" xfId="3" applyFont="1" applyBorder="1" applyAlignment="1">
      <alignment vertical="center" wrapText="1"/>
    </xf>
    <xf numFmtId="9" fontId="134" fillId="9" borderId="92" xfId="3" applyFont="1" applyFill="1" applyBorder="1" applyAlignment="1">
      <alignment vertical="center" wrapText="1"/>
    </xf>
    <xf numFmtId="9" fontId="134" fillId="9" borderId="11" xfId="3" applyFont="1" applyFill="1" applyBorder="1" applyAlignment="1">
      <alignment vertical="center" wrapText="1"/>
    </xf>
    <xf numFmtId="9" fontId="134" fillId="9" borderId="91" xfId="3" applyFont="1" applyFill="1" applyBorder="1" applyAlignment="1">
      <alignment vertical="center" wrapText="1"/>
    </xf>
    <xf numFmtId="9" fontId="38" fillId="0" borderId="92" xfId="3" applyFont="1" applyBorder="1" applyAlignment="1">
      <alignment vertical="center" wrapText="1"/>
    </xf>
    <xf numFmtId="9" fontId="38" fillId="9" borderId="92" xfId="3" applyFont="1" applyFill="1" applyBorder="1" applyAlignment="1">
      <alignment vertical="center" wrapText="1"/>
    </xf>
    <xf numFmtId="9" fontId="38" fillId="9" borderId="11" xfId="3" applyFont="1" applyFill="1" applyBorder="1" applyAlignment="1">
      <alignment vertical="center" wrapText="1"/>
    </xf>
    <xf numFmtId="9" fontId="38" fillId="9" borderId="91" xfId="3" applyFont="1" applyFill="1" applyBorder="1" applyAlignment="1">
      <alignment vertical="center" wrapText="1"/>
    </xf>
    <xf numFmtId="9" fontId="38" fillId="2" borderId="16" xfId="3" applyFont="1" applyFill="1" applyBorder="1" applyAlignment="1">
      <alignment vertical="center" wrapText="1"/>
    </xf>
    <xf numFmtId="9" fontId="38" fillId="2" borderId="88" xfId="3" applyFont="1" applyFill="1" applyBorder="1" applyAlignment="1">
      <alignment vertical="center" wrapText="1"/>
    </xf>
    <xf numFmtId="9" fontId="38" fillId="9" borderId="89" xfId="3" applyFont="1" applyFill="1" applyBorder="1" applyAlignment="1">
      <alignment vertical="center" wrapText="1"/>
    </xf>
    <xf numFmtId="9" fontId="38" fillId="9" borderId="16" xfId="3" applyFont="1" applyFill="1" applyBorder="1" applyAlignment="1">
      <alignment vertical="center" wrapText="1"/>
    </xf>
    <xf numFmtId="9" fontId="38" fillId="9" borderId="88" xfId="3" applyFont="1" applyFill="1" applyBorder="1" applyAlignment="1">
      <alignment vertical="center" wrapText="1"/>
    </xf>
    <xf numFmtId="9" fontId="38" fillId="2" borderId="89" xfId="3" applyFont="1" applyFill="1" applyBorder="1" applyAlignment="1">
      <alignment vertical="center" wrapText="1"/>
    </xf>
    <xf numFmtId="9" fontId="38" fillId="2" borderId="87" xfId="3" applyFont="1" applyFill="1" applyBorder="1" applyAlignment="1">
      <alignment vertical="center" wrapText="1"/>
    </xf>
    <xf numFmtId="10" fontId="38" fillId="0" borderId="4" xfId="32" applyNumberFormat="1" applyFont="1" applyFill="1" applyBorder="1" applyAlignment="1">
      <alignment horizontal="center" vertical="center"/>
    </xf>
    <xf numFmtId="10" fontId="38" fillId="0" borderId="17" xfId="32" applyNumberFormat="1" applyFont="1" applyFill="1" applyBorder="1" applyAlignment="1">
      <alignment horizontal="center" vertical="center"/>
    </xf>
    <xf numFmtId="0" fontId="12" fillId="0" borderId="0" xfId="30" applyFont="1" applyAlignment="1">
      <alignment horizontal="center" vertical="center" wrapText="1"/>
    </xf>
    <xf numFmtId="0" fontId="23" fillId="0" borderId="7" xfId="30" quotePrefix="1" applyFont="1" applyBorder="1" applyAlignment="1">
      <alignment horizontal="center" vertical="center" wrapText="1"/>
    </xf>
    <xf numFmtId="0" fontId="23" fillId="0" borderId="1" xfId="30" quotePrefix="1" applyFont="1" applyBorder="1" applyAlignment="1">
      <alignment horizontal="center" vertical="center" wrapText="1"/>
    </xf>
    <xf numFmtId="0" fontId="23" fillId="0" borderId="1" xfId="0" applyFont="1" applyBorder="1" applyAlignment="1">
      <alignment horizontal="left" vertical="center" wrapText="1"/>
    </xf>
    <xf numFmtId="0" fontId="13" fillId="0" borderId="11" xfId="0" applyFont="1" applyBorder="1" applyAlignment="1">
      <alignment horizontal="center" vertical="center"/>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0" fontId="13" fillId="0" borderId="7" xfId="0" applyFont="1" applyBorder="1" applyAlignment="1">
      <alignment horizontal="center" vertical="center"/>
    </xf>
    <xf numFmtId="0" fontId="13" fillId="0" borderId="2" xfId="0" quotePrefix="1" applyFont="1" applyBorder="1" applyAlignment="1">
      <alignment horizontal="left" vertical="center"/>
    </xf>
    <xf numFmtId="0" fontId="13" fillId="0" borderId="3" xfId="0" quotePrefix="1" applyFont="1" applyBorder="1" applyAlignment="1">
      <alignment horizontal="left" vertical="center"/>
    </xf>
    <xf numFmtId="0" fontId="23" fillId="0" borderId="7" xfId="0" applyFont="1" applyBorder="1" applyAlignment="1">
      <alignment horizontal="center" vertical="center"/>
    </xf>
    <xf numFmtId="0" fontId="23" fillId="0" borderId="3" xfId="0" applyFont="1" applyBorder="1" applyAlignment="1">
      <alignment horizontal="center" vertical="center"/>
    </xf>
    <xf numFmtId="0" fontId="23" fillId="0" borderId="7" xfId="0" applyFont="1" applyBorder="1" applyAlignment="1">
      <alignment horizontal="center" vertical="center" wrapText="1"/>
    </xf>
    <xf numFmtId="0" fontId="17" fillId="0" borderId="0" xfId="0" applyFont="1" applyAlignment="1">
      <alignment horizontal="left" wrapText="1"/>
    </xf>
    <xf numFmtId="0" fontId="38" fillId="5" borderId="7" xfId="0" applyFont="1" applyFill="1" applyBorder="1" applyAlignment="1">
      <alignment horizontal="center" vertical="center" wrapText="1"/>
    </xf>
    <xf numFmtId="0" fontId="38" fillId="5" borderId="0" xfId="0" applyFont="1" applyFill="1" applyAlignment="1">
      <alignment horizontal="center" vertical="center" wrapText="1"/>
    </xf>
    <xf numFmtId="0" fontId="38" fillId="0" borderId="7" xfId="0" applyFont="1" applyBorder="1" applyAlignment="1">
      <alignment horizontal="center" vertical="center" wrapText="1"/>
    </xf>
    <xf numFmtId="0" fontId="38" fillId="0" borderId="0" xfId="0" applyFont="1" applyAlignment="1">
      <alignment horizontal="center" vertical="center" wrapText="1"/>
    </xf>
    <xf numFmtId="0" fontId="9" fillId="0" borderId="0" xfId="0" applyFont="1" applyAlignment="1">
      <alignment horizontal="justify" vertical="center" wrapText="1"/>
    </xf>
    <xf numFmtId="0" fontId="25" fillId="5" borderId="7" xfId="0" applyFont="1" applyFill="1" applyBorder="1" applyAlignment="1">
      <alignment horizontal="center" vertical="center" wrapText="1"/>
    </xf>
    <xf numFmtId="0" fontId="25" fillId="5" borderId="0" xfId="0" applyFont="1" applyFill="1" applyAlignment="1">
      <alignment horizontal="center" vertical="center" wrapText="1"/>
    </xf>
    <xf numFmtId="0" fontId="17" fillId="0" borderId="0" xfId="11" applyFont="1" applyAlignment="1">
      <alignment horizontal="left" vertical="center"/>
    </xf>
    <xf numFmtId="14" fontId="23" fillId="2" borderId="0" xfId="11" applyNumberFormat="1" applyFont="1" applyFill="1" applyAlignment="1">
      <alignment horizontal="center" vertical="center"/>
    </xf>
    <xf numFmtId="0" fontId="25" fillId="2" borderId="0" xfId="11" applyFont="1" applyFill="1" applyAlignment="1">
      <alignment horizontal="left" vertical="center"/>
    </xf>
    <xf numFmtId="0" fontId="26" fillId="2" borderId="0" xfId="11" applyFont="1" applyFill="1" applyAlignment="1">
      <alignment horizontal="justify" vertical="center" wrapText="1"/>
    </xf>
    <xf numFmtId="0" fontId="23" fillId="0" borderId="0" xfId="0" applyFont="1" applyAlignment="1">
      <alignment horizontal="center" vertical="center" wrapText="1"/>
    </xf>
    <xf numFmtId="0" fontId="26" fillId="0" borderId="0" xfId="0" applyFont="1" applyAlignment="1">
      <alignment horizontal="center" vertical="center" wrapText="1"/>
    </xf>
    <xf numFmtId="0" fontId="19" fillId="0" borderId="0" xfId="0" applyFont="1" applyAlignment="1">
      <alignment vertical="center" wrapText="1"/>
    </xf>
    <xf numFmtId="0" fontId="49" fillId="0" borderId="0" xfId="0" applyFont="1" applyAlignment="1">
      <alignment horizontal="left" vertical="center" wrapText="1"/>
    </xf>
    <xf numFmtId="0" fontId="49" fillId="0" borderId="1" xfId="0" applyFont="1" applyBorder="1" applyAlignment="1">
      <alignment horizontal="left" vertical="center" wrapText="1"/>
    </xf>
    <xf numFmtId="0" fontId="23" fillId="8" borderId="4" xfId="0" applyFont="1" applyFill="1" applyBorder="1" applyAlignment="1">
      <alignment horizontal="left" vertical="center"/>
    </xf>
    <xf numFmtId="0" fontId="38" fillId="8" borderId="4" xfId="0" applyFont="1" applyFill="1" applyBorder="1" applyAlignment="1">
      <alignment horizontal="left" vertical="center"/>
    </xf>
    <xf numFmtId="0" fontId="9" fillId="0" borderId="7" xfId="0" applyFont="1" applyBorder="1" applyAlignment="1">
      <alignment horizontal="center" vertical="center" wrapText="1"/>
    </xf>
    <xf numFmtId="0" fontId="38" fillId="2" borderId="7" xfId="0" applyFont="1" applyFill="1" applyBorder="1" applyAlignment="1">
      <alignment horizontal="center" vertical="center" wrapText="1"/>
    </xf>
    <xf numFmtId="0" fontId="9" fillId="0" borderId="3" xfId="0" applyFont="1" applyBorder="1" applyAlignment="1">
      <alignment horizontal="center" vertical="center" wrapText="1"/>
    </xf>
    <xf numFmtId="0" fontId="17" fillId="2" borderId="0" xfId="11" applyFont="1" applyFill="1" applyAlignment="1">
      <alignment horizontal="left" vertical="center" wrapText="1"/>
    </xf>
    <xf numFmtId="0" fontId="27" fillId="2" borderId="0" xfId="11" applyFont="1" applyFill="1" applyAlignment="1">
      <alignment horizontal="left" vertical="center" wrapText="1"/>
    </xf>
    <xf numFmtId="0" fontId="25" fillId="0" borderId="0" xfId="11" applyFont="1" applyAlignment="1">
      <alignment vertical="center"/>
    </xf>
    <xf numFmtId="0" fontId="55" fillId="5" borderId="36" xfId="0" applyFont="1" applyFill="1" applyBorder="1" applyAlignment="1">
      <alignment horizontal="center" vertical="center" wrapText="1"/>
    </xf>
    <xf numFmtId="0" fontId="55" fillId="5" borderId="34" xfId="0" applyFont="1" applyFill="1" applyBorder="1" applyAlignment="1">
      <alignment horizontal="center" vertical="center" wrapText="1"/>
    </xf>
    <xf numFmtId="0" fontId="55" fillId="5" borderId="31" xfId="0" applyFont="1" applyFill="1" applyBorder="1" applyAlignment="1">
      <alignment horizontal="center" vertical="center" wrapText="1"/>
    </xf>
    <xf numFmtId="0" fontId="55" fillId="5" borderId="35" xfId="0" applyFont="1" applyFill="1" applyBorder="1" applyAlignment="1">
      <alignment horizontal="center" vertical="center" wrapText="1"/>
    </xf>
    <xf numFmtId="0" fontId="56" fillId="5" borderId="36" xfId="0" applyFont="1" applyFill="1" applyBorder="1" applyAlignment="1">
      <alignment horizontal="center" vertical="center" wrapText="1"/>
    </xf>
    <xf numFmtId="0" fontId="56" fillId="5" borderId="34" xfId="0" applyFont="1" applyFill="1" applyBorder="1" applyAlignment="1">
      <alignment horizontal="center" vertical="center" wrapText="1"/>
    </xf>
    <xf numFmtId="0" fontId="56" fillId="5" borderId="31" xfId="0" applyFont="1" applyFill="1" applyBorder="1" applyAlignment="1">
      <alignment horizontal="center" vertical="center" wrapText="1"/>
    </xf>
    <xf numFmtId="0" fontId="23" fillId="0" borderId="20" xfId="39" applyFont="1" applyBorder="1" applyAlignment="1">
      <alignment horizontal="left" vertical="center" wrapText="1"/>
    </xf>
    <xf numFmtId="0" fontId="17" fillId="0" borderId="0" xfId="0" applyFont="1" applyAlignment="1">
      <alignment horizontal="left"/>
    </xf>
    <xf numFmtId="0" fontId="25" fillId="0" borderId="0" xfId="5" applyFont="1" applyAlignment="1">
      <alignment horizontal="center" vertical="center"/>
    </xf>
    <xf numFmtId="0" fontId="24" fillId="0" borderId="64" xfId="25" applyFont="1" applyFill="1" applyBorder="1" applyAlignment="1">
      <alignment horizontal="center" vertical="center" wrapText="1"/>
    </xf>
    <xf numFmtId="0" fontId="24" fillId="0" borderId="11" xfId="25" applyFont="1" applyFill="1" applyBorder="1" applyAlignment="1">
      <alignment horizontal="center" vertical="center" wrapText="1"/>
    </xf>
    <xf numFmtId="0" fontId="24" fillId="0" borderId="66" xfId="25" applyFont="1" applyFill="1" applyBorder="1" applyAlignment="1">
      <alignment horizontal="center" vertical="center" wrapText="1"/>
    </xf>
    <xf numFmtId="0" fontId="24" fillId="0" borderId="63" xfId="25" applyFont="1" applyFill="1" applyBorder="1" applyAlignment="1">
      <alignment horizontal="center" vertical="center" wrapText="1"/>
    </xf>
    <xf numFmtId="0" fontId="17" fillId="0" borderId="0" xfId="0" applyFont="1" applyAlignment="1">
      <alignment vertical="center" wrapText="1"/>
    </xf>
    <xf numFmtId="0" fontId="58" fillId="0" borderId="0" xfId="0" applyFont="1" applyAlignment="1">
      <alignment vertical="center" wrapText="1"/>
    </xf>
    <xf numFmtId="0" fontId="23" fillId="2" borderId="16" xfId="0" applyFont="1" applyFill="1" applyBorder="1" applyAlignment="1">
      <alignment horizontal="left" vertical="center"/>
    </xf>
    <xf numFmtId="0" fontId="38" fillId="0" borderId="0" xfId="0" applyFont="1" applyAlignment="1">
      <alignment horizontal="center"/>
    </xf>
    <xf numFmtId="0" fontId="23" fillId="2" borderId="27" xfId="0" applyFont="1" applyFill="1" applyBorder="1" applyAlignment="1">
      <alignment horizontal="left" vertical="center"/>
    </xf>
    <xf numFmtId="0" fontId="56" fillId="0" borderId="11" xfId="0" applyFont="1" applyBorder="1" applyAlignment="1">
      <alignment horizontal="center" vertical="center" wrapText="1"/>
    </xf>
    <xf numFmtId="0" fontId="56" fillId="0" borderId="48" xfId="0" applyFont="1" applyBorder="1" applyAlignment="1">
      <alignment horizontal="center" vertical="center" wrapText="1"/>
    </xf>
    <xf numFmtId="0" fontId="56" fillId="0" borderId="57" xfId="0" applyFont="1" applyBorder="1" applyAlignment="1">
      <alignment horizontal="center" vertical="center" wrapText="1"/>
    </xf>
    <xf numFmtId="0" fontId="56" fillId="0" borderId="56" xfId="0" applyFont="1" applyBorder="1" applyAlignment="1">
      <alignment horizontal="center" vertical="center" wrapText="1"/>
    </xf>
    <xf numFmtId="0" fontId="56" fillId="0" borderId="41" xfId="0" applyFont="1" applyBorder="1" applyAlignment="1">
      <alignment horizontal="center" vertical="center" wrapText="1"/>
    </xf>
    <xf numFmtId="0" fontId="56" fillId="0" borderId="5" xfId="0" applyFont="1" applyBorder="1" applyAlignment="1">
      <alignment horizontal="center" vertical="center" wrapText="1"/>
    </xf>
    <xf numFmtId="0" fontId="56" fillId="0" borderId="54" xfId="0" applyFont="1" applyBorder="1" applyAlignment="1">
      <alignment horizontal="center" vertical="center" wrapText="1"/>
    </xf>
    <xf numFmtId="0" fontId="24" fillId="0" borderId="11" xfId="0" applyFont="1" applyBorder="1" applyAlignment="1">
      <alignment horizontal="center"/>
    </xf>
    <xf numFmtId="0" fontId="24" fillId="0" borderId="0" xfId="0" applyFont="1" applyAlignment="1">
      <alignment horizontal="center" vertical="center" wrapText="1"/>
    </xf>
    <xf numFmtId="0" fontId="24" fillId="0" borderId="1" xfId="0" applyFont="1" applyBorder="1" applyAlignment="1">
      <alignment horizontal="center" vertical="center" wrapText="1"/>
    </xf>
    <xf numFmtId="0" fontId="24" fillId="2" borderId="0" xfId="0" applyFont="1" applyFill="1" applyAlignment="1">
      <alignment horizontal="center" vertical="center" wrapText="1"/>
    </xf>
    <xf numFmtId="0" fontId="23" fillId="0" borderId="27" xfId="0" applyFont="1" applyBorder="1" applyAlignment="1">
      <alignment horizontal="center" vertical="center" wrapText="1"/>
    </xf>
    <xf numFmtId="0" fontId="70" fillId="0" borderId="0" xfId="0" applyFont="1" applyAlignment="1">
      <alignment vertical="center"/>
    </xf>
    <xf numFmtId="0" fontId="23" fillId="0" borderId="0" xfId="0" applyFont="1" applyAlignment="1">
      <alignment vertical="center" wrapText="1"/>
    </xf>
    <xf numFmtId="0" fontId="23" fillId="0" borderId="27" xfId="0" applyFont="1" applyBorder="1" applyAlignment="1">
      <alignment vertical="center" wrapText="1"/>
    </xf>
    <xf numFmtId="0" fontId="73" fillId="0" borderId="0" xfId="0" applyFont="1"/>
    <xf numFmtId="0" fontId="24" fillId="0" borderId="2" xfId="0" applyFont="1" applyBorder="1" applyAlignment="1">
      <alignment horizontal="center" vertical="center" wrapText="1"/>
    </xf>
    <xf numFmtId="0" fontId="24" fillId="0" borderId="27" xfId="0" applyFont="1" applyBorder="1" applyAlignment="1">
      <alignment horizontal="center" vertical="center" wrapText="1"/>
    </xf>
    <xf numFmtId="0" fontId="24" fillId="2" borderId="0" xfId="0" applyFont="1" applyFill="1" applyAlignment="1">
      <alignment vertical="center" wrapText="1"/>
    </xf>
    <xf numFmtId="0" fontId="24" fillId="2" borderId="27" xfId="0" applyFont="1" applyFill="1" applyBorder="1" applyAlignment="1">
      <alignment vertical="center" wrapText="1"/>
    </xf>
    <xf numFmtId="0" fontId="38" fillId="0" borderId="0" xfId="0" applyFont="1"/>
    <xf numFmtId="0" fontId="70" fillId="0" borderId="0" xfId="0" applyFont="1"/>
    <xf numFmtId="0" fontId="38" fillId="5" borderId="24" xfId="0" applyFont="1" applyFill="1" applyBorder="1" applyAlignment="1">
      <alignment horizontal="left" vertical="center" wrapText="1" indent="2"/>
    </xf>
    <xf numFmtId="0" fontId="59" fillId="0" borderId="16" xfId="0" applyFont="1" applyBorder="1" applyAlignment="1">
      <alignment vertical="center" wrapText="1"/>
    </xf>
    <xf numFmtId="0" fontId="38" fillId="0" borderId="23" xfId="0" applyFont="1" applyBorder="1" applyAlignment="1">
      <alignment vertical="center" wrapText="1"/>
    </xf>
    <xf numFmtId="0" fontId="38" fillId="0" borderId="22" xfId="0" applyFont="1" applyBorder="1" applyAlignment="1">
      <alignment vertical="center" wrapText="1"/>
    </xf>
    <xf numFmtId="0" fontId="38" fillId="5" borderId="22" xfId="0" applyFont="1" applyFill="1" applyBorder="1" applyAlignment="1">
      <alignment horizontal="left" vertical="center" wrapText="1" indent="2"/>
    </xf>
    <xf numFmtId="0" fontId="23" fillId="0" borderId="2" xfId="0" applyFont="1" applyBorder="1" applyAlignment="1">
      <alignment horizontal="center" vertical="center"/>
    </xf>
    <xf numFmtId="0" fontId="23" fillId="0" borderId="0" xfId="0" applyFont="1" applyAlignment="1">
      <alignment horizontal="center" vertical="center"/>
    </xf>
    <xf numFmtId="0" fontId="23" fillId="0" borderId="2" xfId="0" applyFont="1" applyBorder="1" applyAlignment="1">
      <alignment horizontal="left" vertical="center"/>
    </xf>
    <xf numFmtId="0" fontId="49" fillId="0" borderId="0" xfId="0" applyFont="1" applyAlignment="1">
      <alignment horizontal="left" vertical="center"/>
    </xf>
    <xf numFmtId="0" fontId="49" fillId="0" borderId="27" xfId="0" applyFont="1" applyBorder="1" applyAlignment="1">
      <alignment horizontal="left" vertical="center"/>
    </xf>
    <xf numFmtId="0" fontId="38" fillId="0" borderId="0" xfId="0" applyFont="1" applyAlignment="1">
      <alignment vertical="center" wrapText="1"/>
    </xf>
    <xf numFmtId="0" fontId="56" fillId="2" borderId="0" xfId="0" applyFont="1" applyFill="1" applyAlignment="1">
      <alignment horizontal="center" vertical="center" wrapText="1"/>
    </xf>
    <xf numFmtId="0" fontId="56" fillId="2" borderId="11" xfId="0" applyFont="1" applyFill="1" applyBorder="1" applyAlignment="1">
      <alignment horizontal="center" vertical="center" wrapText="1"/>
    </xf>
    <xf numFmtId="0" fontId="56" fillId="2" borderId="2" xfId="0" applyFont="1" applyFill="1" applyBorder="1" applyAlignment="1">
      <alignment horizontal="center" vertical="center" wrapText="1"/>
    </xf>
    <xf numFmtId="0" fontId="56" fillId="0" borderId="0" xfId="0" applyFont="1" applyAlignment="1">
      <alignment horizontal="center" vertical="center" wrapText="1"/>
    </xf>
    <xf numFmtId="0" fontId="27" fillId="0" borderId="22" xfId="0" applyFont="1" applyBorder="1" applyAlignment="1">
      <alignment horizontal="center" vertical="center" wrapText="1"/>
    </xf>
    <xf numFmtId="0" fontId="23" fillId="0" borderId="2" xfId="0" applyFont="1" applyBorder="1" applyAlignment="1">
      <alignment horizontal="center" wrapText="1"/>
    </xf>
    <xf numFmtId="0" fontId="27" fillId="0" borderId="24" xfId="0" applyFont="1" applyBorder="1" applyAlignment="1">
      <alignment horizontal="center" vertical="center" wrapText="1"/>
    </xf>
    <xf numFmtId="0" fontId="27" fillId="0" borderId="23" xfId="0" applyFont="1" applyBorder="1" applyAlignment="1">
      <alignment horizontal="center" vertical="center" wrapText="1"/>
    </xf>
    <xf numFmtId="0" fontId="23" fillId="0" borderId="11" xfId="0" applyFont="1" applyBorder="1" applyAlignment="1">
      <alignment horizontal="center" vertical="center" wrapText="1"/>
    </xf>
    <xf numFmtId="9" fontId="23" fillId="0" borderId="59" xfId="0" applyNumberFormat="1" applyFont="1" applyBorder="1" applyAlignment="1">
      <alignment horizontal="center" vertical="center" wrapText="1"/>
    </xf>
    <xf numFmtId="9" fontId="23" fillId="0" borderId="54" xfId="0" applyNumberFormat="1" applyFont="1" applyBorder="1" applyAlignment="1">
      <alignment horizontal="center" vertical="center" wrapText="1"/>
    </xf>
    <xf numFmtId="0" fontId="25" fillId="0" borderId="0" xfId="0" applyFont="1" applyAlignment="1">
      <alignment vertical="center" wrapText="1"/>
    </xf>
    <xf numFmtId="0" fontId="23" fillId="0" borderId="60" xfId="0" applyFont="1" applyBorder="1" applyAlignment="1">
      <alignment horizontal="center" vertical="center" wrapText="1"/>
    </xf>
    <xf numFmtId="0" fontId="23" fillId="0" borderId="37" xfId="0" applyFont="1" applyBorder="1" applyAlignment="1">
      <alignment horizontal="center" vertical="center" wrapText="1"/>
    </xf>
    <xf numFmtId="0" fontId="23" fillId="0" borderId="27" xfId="0" applyFont="1" applyBorder="1" applyAlignment="1">
      <alignment horizontal="center" vertical="center"/>
    </xf>
    <xf numFmtId="0" fontId="49" fillId="0" borderId="27" xfId="0" applyFont="1" applyBorder="1" applyAlignment="1">
      <alignment horizontal="center" vertical="center" wrapText="1"/>
    </xf>
    <xf numFmtId="0" fontId="38" fillId="2" borderId="3" xfId="20" applyFont="1" applyFill="1" applyBorder="1" applyAlignment="1">
      <alignment horizontal="center" vertical="center" wrapText="1"/>
    </xf>
    <xf numFmtId="0" fontId="38" fillId="2" borderId="2" xfId="20" applyFont="1" applyFill="1" applyBorder="1" applyAlignment="1">
      <alignment horizontal="center" vertical="center" wrapText="1"/>
    </xf>
    <xf numFmtId="17" fontId="23" fillId="0" borderId="0" xfId="0" applyNumberFormat="1" applyFont="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4" fillId="0" borderId="2" xfId="0" applyFont="1" applyBorder="1" applyAlignment="1">
      <alignment horizontal="center"/>
    </xf>
    <xf numFmtId="0" fontId="24" fillId="0" borderId="0" xfId="0" applyFont="1" applyAlignment="1">
      <alignment horizontal="center"/>
    </xf>
    <xf numFmtId="0" fontId="23" fillId="0" borderId="66" xfId="0" applyFont="1" applyBorder="1" applyAlignment="1">
      <alignment horizontal="center" vertical="center" wrapText="1"/>
    </xf>
    <xf numFmtId="0" fontId="23" fillId="0" borderId="65" xfId="0" applyFont="1" applyBorder="1" applyAlignment="1">
      <alignment horizontal="center" vertical="center"/>
    </xf>
    <xf numFmtId="0" fontId="23" fillId="0" borderId="65" xfId="0" applyFont="1" applyBorder="1" applyAlignment="1">
      <alignment horizontal="center" vertical="center" wrapText="1"/>
    </xf>
    <xf numFmtId="0" fontId="23" fillId="0" borderId="64" xfId="0" applyFont="1" applyBorder="1" applyAlignment="1">
      <alignment horizontal="center" vertical="center"/>
    </xf>
    <xf numFmtId="0" fontId="24" fillId="0" borderId="66" xfId="0" applyFont="1" applyBorder="1" applyAlignment="1">
      <alignment horizontal="center" vertical="center" wrapText="1"/>
    </xf>
    <xf numFmtId="0" fontId="24" fillId="0" borderId="65" xfId="0" applyFont="1" applyBorder="1" applyAlignment="1">
      <alignment horizontal="center" vertical="center"/>
    </xf>
    <xf numFmtId="0" fontId="24" fillId="0" borderId="65" xfId="0" applyFont="1" applyBorder="1" applyAlignment="1">
      <alignment horizontal="center" vertical="center" wrapText="1"/>
    </xf>
    <xf numFmtId="0" fontId="24" fillId="0" borderId="64" xfId="0" applyFont="1" applyBorder="1" applyAlignment="1">
      <alignment horizontal="center" vertical="center"/>
    </xf>
    <xf numFmtId="0" fontId="112" fillId="0" borderId="0" xfId="0" applyFont="1" applyAlignment="1">
      <alignment horizontal="center" vertical="center" wrapText="1"/>
    </xf>
    <xf numFmtId="0" fontId="24" fillId="0" borderId="7" xfId="0" applyFont="1" applyBorder="1" applyAlignment="1">
      <alignment horizontal="center" vertical="center"/>
    </xf>
    <xf numFmtId="0" fontId="24" fillId="0" borderId="3" xfId="0" applyFont="1" applyBorder="1" applyAlignment="1">
      <alignment horizontal="center" vertical="center" wrapText="1"/>
    </xf>
    <xf numFmtId="0" fontId="30" fillId="0" borderId="2" xfId="24" applyFont="1" applyBorder="1" applyAlignment="1">
      <alignment horizontal="center" vertical="center" wrapText="1"/>
    </xf>
    <xf numFmtId="0" fontId="30" fillId="0" borderId="0" xfId="24" applyFont="1" applyAlignment="1">
      <alignment horizontal="center" vertical="center" wrapText="1"/>
    </xf>
    <xf numFmtId="0" fontId="30" fillId="0" borderId="27" xfId="24" applyFont="1" applyBorder="1" applyAlignment="1">
      <alignment horizontal="center" vertical="center" wrapText="1"/>
    </xf>
    <xf numFmtId="0" fontId="56" fillId="0" borderId="0" xfId="24" applyFont="1" applyAlignment="1">
      <alignment horizontal="center" vertical="center" wrapText="1"/>
    </xf>
    <xf numFmtId="0" fontId="46" fillId="0" borderId="0" xfId="0" applyFont="1" applyAlignment="1">
      <alignment horizontal="center" vertical="center" wrapText="1"/>
    </xf>
    <xf numFmtId="0" fontId="46" fillId="0" borderId="27" xfId="0" applyFont="1" applyBorder="1" applyAlignment="1">
      <alignment horizontal="center" vertical="center" wrapText="1"/>
    </xf>
    <xf numFmtId="0" fontId="23" fillId="0" borderId="16" xfId="0" applyFont="1" applyBorder="1" applyAlignment="1">
      <alignment horizontal="center" vertical="center" wrapText="1"/>
    </xf>
    <xf numFmtId="0" fontId="36" fillId="0" borderId="0" xfId="18" applyFont="1" applyAlignment="1">
      <alignment horizontal="left" vertical="center"/>
    </xf>
    <xf numFmtId="0" fontId="55" fillId="0" borderId="0" xfId="18" applyFont="1" applyAlignment="1">
      <alignment vertical="center" wrapText="1"/>
    </xf>
    <xf numFmtId="0" fontId="55" fillId="2" borderId="0" xfId="18" applyFont="1" applyFill="1" applyAlignment="1">
      <alignment horizontal="left" vertical="center" wrapText="1"/>
    </xf>
    <xf numFmtId="0" fontId="95" fillId="2" borderId="0" xfId="11" applyFont="1" applyFill="1" applyAlignment="1">
      <alignment horizontal="left" vertical="center" wrapText="1"/>
    </xf>
    <xf numFmtId="3" fontId="85" fillId="8" borderId="22" xfId="0" applyNumberFormat="1" applyFont="1" applyFill="1" applyBorder="1" applyAlignment="1">
      <alignment vertical="center" wrapText="1"/>
    </xf>
    <xf numFmtId="0" fontId="23" fillId="5" borderId="2" xfId="0" applyFont="1" applyFill="1" applyBorder="1" applyAlignment="1">
      <alignment horizontal="center" vertical="center" wrapText="1"/>
    </xf>
    <xf numFmtId="0" fontId="23" fillId="2" borderId="16" xfId="0" applyFont="1" applyFill="1" applyBorder="1" applyAlignment="1">
      <alignment horizontal="left" vertical="center" wrapText="1"/>
    </xf>
    <xf numFmtId="3" fontId="27" fillId="8" borderId="0" xfId="0" applyNumberFormat="1" applyFont="1" applyFill="1" applyAlignment="1">
      <alignment vertical="center" wrapText="1"/>
    </xf>
    <xf numFmtId="3" fontId="50" fillId="8" borderId="24" xfId="0" applyNumberFormat="1" applyFont="1" applyFill="1" applyBorder="1" applyAlignment="1">
      <alignment vertical="center" wrapText="1"/>
    </xf>
    <xf numFmtId="0" fontId="27" fillId="5" borderId="22" xfId="0" applyFont="1" applyFill="1" applyBorder="1" applyAlignment="1">
      <alignment horizontal="center" vertical="center" wrapText="1"/>
    </xf>
    <xf numFmtId="0" fontId="27" fillId="5" borderId="22" xfId="0" applyFont="1" applyFill="1" applyBorder="1" applyAlignment="1">
      <alignment vertical="center" wrapText="1"/>
    </xf>
    <xf numFmtId="3" fontId="27" fillId="8" borderId="26" xfId="0" applyNumberFormat="1" applyFont="1" applyFill="1" applyBorder="1" applyAlignment="1">
      <alignment vertical="center" wrapText="1"/>
    </xf>
    <xf numFmtId="3" fontId="27" fillId="5" borderId="22" xfId="0" applyNumberFormat="1" applyFont="1" applyFill="1" applyBorder="1" applyAlignment="1">
      <alignment vertical="center" wrapText="1"/>
    </xf>
    <xf numFmtId="3" fontId="27" fillId="2" borderId="22" xfId="0" applyNumberFormat="1" applyFont="1" applyFill="1" applyBorder="1" applyAlignment="1">
      <alignment vertical="center" wrapText="1"/>
    </xf>
    <xf numFmtId="3" fontId="27" fillId="8" borderId="25" xfId="0" applyNumberFormat="1" applyFont="1" applyFill="1" applyBorder="1" applyAlignment="1">
      <alignment vertical="center" wrapText="1"/>
    </xf>
    <xf numFmtId="0" fontId="27" fillId="8" borderId="7" xfId="0" applyFont="1" applyFill="1" applyBorder="1" applyAlignment="1">
      <alignment horizontal="center" vertical="center"/>
    </xf>
    <xf numFmtId="0" fontId="27" fillId="8" borderId="0" xfId="0" applyFont="1" applyFill="1" applyAlignment="1">
      <alignment horizontal="center" vertical="center"/>
    </xf>
    <xf numFmtId="0" fontId="27" fillId="8" borderId="27" xfId="0" applyFont="1" applyFill="1" applyBorder="1" applyAlignment="1">
      <alignment horizontal="center" vertical="center"/>
    </xf>
    <xf numFmtId="3" fontId="27" fillId="5" borderId="24" xfId="0" applyNumberFormat="1" applyFont="1" applyFill="1" applyBorder="1" applyAlignment="1">
      <alignment vertical="center" wrapText="1"/>
    </xf>
    <xf numFmtId="0" fontId="27" fillId="5" borderId="24" xfId="0" applyFont="1" applyFill="1" applyBorder="1" applyAlignment="1">
      <alignment horizontal="center" vertical="center" wrapText="1"/>
    </xf>
    <xf numFmtId="0" fontId="27" fillId="5" borderId="24" xfId="0" applyFont="1" applyFill="1" applyBorder="1" applyAlignment="1">
      <alignment vertical="center" wrapText="1"/>
    </xf>
    <xf numFmtId="168" fontId="27" fillId="0" borderId="22" xfId="17" applyNumberFormat="1" applyFont="1" applyBorder="1" applyAlignment="1">
      <alignment horizontal="right" vertical="center" wrapText="1"/>
    </xf>
    <xf numFmtId="168" fontId="27" fillId="0" borderId="22" xfId="17" applyNumberFormat="1" applyFont="1" applyFill="1" applyBorder="1" applyAlignment="1">
      <alignment horizontal="right" vertical="center" wrapText="1"/>
    </xf>
    <xf numFmtId="0" fontId="38" fillId="0" borderId="0" xfId="0" applyFont="1" applyAlignment="1">
      <alignment vertical="center"/>
    </xf>
    <xf numFmtId="0" fontId="30" fillId="0" borderId="7" xfId="5" applyFont="1" applyBorder="1" applyAlignment="1">
      <alignment horizontal="center" vertical="center" wrapText="1"/>
    </xf>
    <xf numFmtId="0" fontId="30" fillId="0" borderId="0" xfId="5" applyFont="1" applyAlignment="1">
      <alignment horizontal="center" vertical="center" wrapText="1"/>
    </xf>
    <xf numFmtId="0" fontId="30" fillId="0" borderId="7" xfId="0" applyFont="1" applyBorder="1" applyAlignment="1">
      <alignment horizontal="center" vertical="center" wrapText="1"/>
    </xf>
    <xf numFmtId="0" fontId="38" fillId="2" borderId="68" xfId="0" applyFont="1" applyFill="1" applyBorder="1" applyAlignment="1">
      <alignment horizontal="center" vertical="center" wrapText="1"/>
    </xf>
    <xf numFmtId="0" fontId="38" fillId="2" borderId="69"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3" fillId="2" borderId="70" xfId="0" applyFont="1" applyFill="1" applyBorder="1" applyAlignment="1">
      <alignment horizontal="center" vertical="center" wrapText="1"/>
    </xf>
    <xf numFmtId="0" fontId="23" fillId="2" borderId="71" xfId="0" applyFont="1" applyFill="1" applyBorder="1" applyAlignment="1">
      <alignment horizontal="center" vertical="center" wrapText="1"/>
    </xf>
    <xf numFmtId="0" fontId="38" fillId="2" borderId="0" xfId="0" applyFont="1" applyFill="1" applyAlignment="1">
      <alignment horizontal="center" vertical="center" wrapText="1"/>
    </xf>
    <xf numFmtId="0" fontId="34" fillId="0" borderId="0" xfId="26" applyFont="1" applyFill="1" applyBorder="1" applyAlignment="1">
      <alignment horizontal="left" vertical="center" wrapText="1"/>
    </xf>
    <xf numFmtId="0" fontId="38" fillId="2" borderId="3" xfId="0" applyFont="1" applyFill="1" applyBorder="1" applyAlignment="1">
      <alignment horizontal="center" vertical="center" wrapText="1"/>
    </xf>
    <xf numFmtId="0" fontId="38" fillId="2" borderId="7" xfId="0" applyFont="1" applyFill="1" applyBorder="1" applyAlignment="1">
      <alignment horizontal="center" vertical="center"/>
    </xf>
    <xf numFmtId="0" fontId="38" fillId="0" borderId="3" xfId="0" applyFont="1" applyBorder="1" applyAlignment="1">
      <alignment horizontal="center" vertical="center" wrapText="1"/>
    </xf>
    <xf numFmtId="0" fontId="0" fillId="2" borderId="0" xfId="0" applyFill="1" applyAlignment="1">
      <alignment horizontal="center" vertical="center" wrapText="1"/>
    </xf>
    <xf numFmtId="0" fontId="0" fillId="2" borderId="82" xfId="0" applyFill="1" applyBorder="1" applyAlignment="1">
      <alignment horizontal="center" vertical="center" wrapText="1"/>
    </xf>
    <xf numFmtId="0" fontId="0" fillId="2" borderId="84" xfId="0" applyFill="1" applyBorder="1" applyAlignment="1">
      <alignment horizontal="center" vertical="center" wrapText="1"/>
    </xf>
    <xf numFmtId="0" fontId="0" fillId="2" borderId="2" xfId="0" applyFill="1" applyBorder="1" applyAlignment="1">
      <alignment horizontal="center" vertical="center" wrapText="1"/>
    </xf>
    <xf numFmtId="0" fontId="0" fillId="2" borderId="83" xfId="0" applyFill="1" applyBorder="1" applyAlignment="1">
      <alignment horizontal="center" vertical="center" wrapText="1"/>
    </xf>
    <xf numFmtId="0" fontId="0" fillId="2" borderId="86" xfId="0" applyFill="1" applyBorder="1" applyAlignment="1">
      <alignment horizontal="center" vertical="center" wrapText="1"/>
    </xf>
    <xf numFmtId="0" fontId="125" fillId="3" borderId="0" xfId="0" applyFont="1" applyFill="1" applyAlignment="1">
      <alignment horizontal="center" vertical="center" wrapText="1"/>
    </xf>
    <xf numFmtId="0" fontId="123" fillId="2" borderId="44" xfId="0" applyFont="1" applyFill="1" applyBorder="1" applyAlignment="1">
      <alignment horizontal="center" vertical="center" wrapText="1"/>
    </xf>
    <xf numFmtId="0" fontId="123" fillId="2" borderId="98" xfId="0" applyFont="1" applyFill="1" applyBorder="1" applyAlignment="1">
      <alignment horizontal="center" vertical="center" wrapText="1"/>
    </xf>
    <xf numFmtId="0" fontId="123" fillId="2" borderId="102" xfId="0" applyFont="1" applyFill="1" applyBorder="1" applyAlignment="1">
      <alignment horizontal="center" vertical="center" wrapText="1"/>
    </xf>
    <xf numFmtId="0" fontId="123" fillId="2" borderId="0" xfId="0" applyFont="1" applyFill="1" applyAlignment="1">
      <alignment horizontal="center" vertical="center" wrapText="1"/>
    </xf>
    <xf numFmtId="0" fontId="123" fillId="2" borderId="103" xfId="0" applyFont="1" applyFill="1" applyBorder="1" applyAlignment="1">
      <alignment horizontal="center" vertical="center" wrapText="1"/>
    </xf>
    <xf numFmtId="0" fontId="127" fillId="3" borderId="0" xfId="0" applyFont="1" applyFill="1" applyAlignment="1">
      <alignment horizontal="center" vertical="center" wrapText="1"/>
    </xf>
    <xf numFmtId="0" fontId="123" fillId="2" borderId="84" xfId="0" applyFont="1" applyFill="1" applyBorder="1" applyAlignment="1">
      <alignment horizontal="center" vertical="center" wrapText="1"/>
    </xf>
    <xf numFmtId="0" fontId="123" fillId="2" borderId="2" xfId="0" applyFont="1" applyFill="1" applyBorder="1" applyAlignment="1">
      <alignment horizontal="center" vertical="center" wrapText="1"/>
    </xf>
    <xf numFmtId="0" fontId="123" fillId="2" borderId="101" xfId="0" applyFont="1" applyFill="1" applyBorder="1" applyAlignment="1">
      <alignment horizontal="center" vertical="center" wrapText="1"/>
    </xf>
    <xf numFmtId="0" fontId="123" fillId="2" borderId="100" xfId="0" applyFont="1" applyFill="1" applyBorder="1" applyAlignment="1">
      <alignment horizontal="center" vertical="center" wrapText="1"/>
    </xf>
    <xf numFmtId="0" fontId="123" fillId="2" borderId="96"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 borderId="0" xfId="0" applyFont="1" applyFill="1" applyAlignment="1">
      <alignment horizontal="center" vertical="center" wrapText="1"/>
    </xf>
    <xf numFmtId="0" fontId="25" fillId="2" borderId="19" xfId="0" applyFont="1" applyFill="1" applyBorder="1" applyAlignment="1">
      <alignment horizontal="center" vertical="center" wrapText="1"/>
    </xf>
    <xf numFmtId="0" fontId="25" fillId="2" borderId="27" xfId="0" applyFont="1" applyFill="1" applyBorder="1" applyAlignment="1">
      <alignment horizontal="center" vertical="center" wrapText="1"/>
    </xf>
    <xf numFmtId="0" fontId="30" fillId="0" borderId="0" xfId="0" applyFont="1" applyAlignment="1">
      <alignment horizontal="left"/>
    </xf>
    <xf numFmtId="0" fontId="30" fillId="0" borderId="15" xfId="0" applyFont="1" applyBorder="1" applyAlignment="1">
      <alignment horizontal="center" vertical="center" wrapText="1"/>
    </xf>
    <xf numFmtId="0" fontId="30" fillId="0" borderId="4" xfId="0" applyFont="1" applyBorder="1" applyAlignment="1">
      <alignment horizontal="center" vertical="center" wrapText="1"/>
    </xf>
    <xf numFmtId="0" fontId="30" fillId="0" borderId="14" xfId="0" applyFont="1" applyBorder="1" applyAlignment="1">
      <alignment horizontal="center" vertical="center" wrapText="1"/>
    </xf>
    <xf numFmtId="0" fontId="30" fillId="0" borderId="13" xfId="0" applyFont="1" applyBorder="1" applyAlignment="1">
      <alignment horizontal="center" vertical="center" wrapText="1"/>
    </xf>
    <xf numFmtId="0" fontId="21" fillId="0" borderId="16" xfId="0" applyFont="1" applyBorder="1" applyAlignment="1">
      <alignment horizontal="left"/>
    </xf>
    <xf numFmtId="3" fontId="25" fillId="0" borderId="4" xfId="0" applyNumberFormat="1" applyFont="1" applyBorder="1" applyAlignment="1">
      <alignment horizontal="left" vertical="center" wrapText="1" indent="2"/>
    </xf>
    <xf numFmtId="3" fontId="25" fillId="0" borderId="17" xfId="0" applyNumberFormat="1" applyFont="1" applyBorder="1" applyAlignment="1">
      <alignment horizontal="left" vertical="center" wrapText="1" indent="2"/>
    </xf>
    <xf numFmtId="0" fontId="19" fillId="0" borderId="0" xfId="0" applyFont="1" applyAlignment="1">
      <alignment horizontal="left"/>
    </xf>
    <xf numFmtId="3" fontId="25" fillId="0" borderId="4" xfId="0" applyNumberFormat="1" applyFont="1" applyBorder="1" applyAlignment="1">
      <alignment horizontal="left" vertical="center" wrapText="1"/>
    </xf>
    <xf numFmtId="3" fontId="25" fillId="8" borderId="4" xfId="0" applyNumberFormat="1" applyFont="1" applyFill="1" applyBorder="1" applyAlignment="1">
      <alignment horizontal="left" vertical="center" wrapText="1"/>
    </xf>
    <xf numFmtId="0" fontId="25" fillId="0" borderId="0" xfId="0" applyFont="1" applyAlignment="1">
      <alignment horizontal="left"/>
    </xf>
    <xf numFmtId="3" fontId="25" fillId="8" borderId="15" xfId="0" applyNumberFormat="1" applyFont="1" applyFill="1" applyBorder="1" applyAlignment="1">
      <alignment horizontal="left" vertical="center" wrapText="1"/>
    </xf>
    <xf numFmtId="0" fontId="45" fillId="2" borderId="1" xfId="18" applyFont="1" applyFill="1" applyBorder="1" applyAlignment="1">
      <alignment horizontal="center" vertical="center"/>
    </xf>
    <xf numFmtId="0" fontId="17" fillId="0" borderId="0" xfId="0" applyFont="1" applyAlignment="1">
      <alignment horizontal="left" vertical="center" wrapText="1"/>
    </xf>
  </cellXfs>
  <cellStyles count="42">
    <cellStyle name="=C:\WINNT35\SYSTEM32\COMMAND.COM" xfId="5" xr:uid="{00000000-0005-0000-0000-000000000000}"/>
    <cellStyle name="Comma" xfId="17" builtinId="3"/>
    <cellStyle name="Comma 2" xfId="8" xr:uid="{00000000-0005-0000-0000-000002000000}"/>
    <cellStyle name="gs]_x000d__x000a_Window=0,0,640,480, , ,3_x000d__x000a_dir1=5,7,637,250,-1,-1,1,30,201,1905,231,G:\UGRC\RB\B-DADOS\FOX-PRO\CRED-VEN\KP" xfId="20" xr:uid="{00000000-0005-0000-0000-000003000000}"/>
    <cellStyle name="gs]_x000d__x000a_Window=0,0,640,480, , ,3_x000d__x000a_dir1=5,7,637,250,-1,-1,1,30,201,1905,231,G:\UGRC\RB\B-DADOS\FOX-PRO\CRED-VEN\KP 3 3" xfId="9" xr:uid="{00000000-0005-0000-0000-000004000000}"/>
    <cellStyle name="Heading 1 2" xfId="27" xr:uid="{00000000-0005-0000-0000-000005000000}"/>
    <cellStyle name="Heading 2 2" xfId="26" xr:uid="{00000000-0005-0000-0000-000006000000}"/>
    <cellStyle name="Heading 2 2 2" xfId="40" xr:uid="{388B4751-273C-4FEE-B30E-4E8424605733}"/>
    <cellStyle name="HeadingTable" xfId="25" xr:uid="{00000000-0005-0000-0000-000007000000}"/>
    <cellStyle name="Hyperlink" xfId="2" builtinId="8"/>
    <cellStyle name="Hyperlink 2" xfId="35" xr:uid="{00000000-0005-0000-0000-000009000000}"/>
    <cellStyle name="Hyperlink 3" xfId="15" xr:uid="{00000000-0005-0000-0000-00000A000000}"/>
    <cellStyle name="Normal" xfId="0" builtinId="0"/>
    <cellStyle name="Normal - Style1 4 2" xfId="30" xr:uid="{00000000-0005-0000-0000-00000C000000}"/>
    <cellStyle name="Normal - Style1 4 2 2" xfId="31" xr:uid="{00000000-0005-0000-0000-00000D000000}"/>
    <cellStyle name="Normal 2" xfId="10" xr:uid="{00000000-0005-0000-0000-00000E000000}"/>
    <cellStyle name="Normal 2 10 2 2 2 3" xfId="38" xr:uid="{53C70C7F-96F7-490B-89F2-9BE4B822785D}"/>
    <cellStyle name="Normal 2 2" xfId="16" xr:uid="{00000000-0005-0000-0000-00000F000000}"/>
    <cellStyle name="Normal 2 2 2 2" xfId="11" xr:uid="{00000000-0005-0000-0000-000010000000}"/>
    <cellStyle name="Normal 2 3" xfId="19" xr:uid="{00000000-0005-0000-0000-000011000000}"/>
    <cellStyle name="Normal 23" xfId="4" xr:uid="{00000000-0005-0000-0000-000012000000}"/>
    <cellStyle name="Normal 3" xfId="14" xr:uid="{00000000-0005-0000-0000-000013000000}"/>
    <cellStyle name="Normal 4" xfId="18" xr:uid="{00000000-0005-0000-0000-000014000000}"/>
    <cellStyle name="Normal 5" xfId="29" xr:uid="{00000000-0005-0000-0000-000015000000}"/>
    <cellStyle name="Normal 6" xfId="39" xr:uid="{668EDFF8-B449-4BC8-8B3B-1147AD4B0BAB}"/>
    <cellStyle name="Normal 8" xfId="22" xr:uid="{00000000-0005-0000-0000-000016000000}"/>
    <cellStyle name="Normal_08 IRB EQU 1 2" xfId="21" xr:uid="{00000000-0005-0000-0000-000018000000}"/>
    <cellStyle name="Normal_20 OPR" xfId="24" xr:uid="{00000000-0005-0000-0000-000019000000}"/>
    <cellStyle name="Normal_getMultimedia" xfId="34" xr:uid="{00000000-0005-0000-0000-00001A000000}"/>
    <cellStyle name="Normal_Segmental Report 2000_v3Relat 2" xfId="7" xr:uid="{00000000-0005-0000-0000-00001B000000}"/>
    <cellStyle name="optionalExposure" xfId="6" xr:uid="{00000000-0005-0000-0000-00001C000000}"/>
    <cellStyle name="Percent" xfId="1" builtinId="5"/>
    <cellStyle name="Percent 2" xfId="3" xr:uid="{00000000-0005-0000-0000-00001E000000}"/>
    <cellStyle name="Percent 2 2" xfId="12" xr:uid="{00000000-0005-0000-0000-00001F000000}"/>
    <cellStyle name="Percent 2 3" xfId="37" xr:uid="{2D0CA67B-9E5A-4E6A-87DD-FB5D6F2E25AE}"/>
    <cellStyle name="Percent 3" xfId="36" xr:uid="{00000000-0005-0000-0000-000020000000}"/>
    <cellStyle name="Percent 4" xfId="23" xr:uid="{00000000-0005-0000-0000-000021000000}"/>
    <cellStyle name="Percent 4 2" xfId="33" xr:uid="{00000000-0005-0000-0000-000022000000}"/>
    <cellStyle name="Percent 5" xfId="41" xr:uid="{EC8ECC0E-2749-4CE7-9E8A-18A11B39E3D2}"/>
    <cellStyle name="Percent 8 2" xfId="32" xr:uid="{00000000-0005-0000-0000-000023000000}"/>
    <cellStyle name="Percentagem 2" xfId="13" xr:uid="{00000000-0005-0000-0000-000024000000}"/>
    <cellStyle name="Standard 3" xfId="28" xr:uid="{00000000-0005-0000-0000-000025000000}"/>
  </cellStyles>
  <dxfs count="15">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FFFFCC"/>
      <color rgb="FF5B9BD5"/>
      <color rgb="FF8EA9DB"/>
      <color rgb="FFFF6600"/>
      <color rgb="FFFFCC66"/>
      <color rgb="FFFE3F2E"/>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3175</xdr:rowOff>
    </xdr:from>
    <xdr:to>
      <xdr:col>9</xdr:col>
      <xdr:colOff>226298</xdr:colOff>
      <xdr:row>8</xdr:row>
      <xdr:rowOff>146050</xdr:rowOff>
    </xdr:to>
    <xdr:pic>
      <xdr:nvPicPr>
        <xdr:cNvPr id="2" name="Picture 1" descr="C:\Users\s610357\AppData\Local\Temp\c6c3ed58-006f-4a50-9e3c-1b3539382e54_Logo Santander.zip.e54\Logo Santander\CMYK\FA_SANTANDER_PV_POS_CMYK.jpg">
          <a:extLst>
            <a:ext uri="{FF2B5EF4-FFF2-40B4-BE49-F238E27FC236}">
              <a16:creationId xmlns:a16="http://schemas.microsoft.com/office/drawing/2014/main" id="{AEBC5EB9-D1DE-42C3-BA97-BF167E7DD0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75"/>
          <a:ext cx="5712698" cy="2047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4</xdr:col>
      <xdr:colOff>1866900</xdr:colOff>
      <xdr:row>25</xdr:row>
      <xdr:rowOff>152400</xdr:rowOff>
    </xdr:from>
    <xdr:ext cx="8651877" cy="1946541"/>
    <xdr:sp macro="" textlink="">
      <xdr:nvSpPr>
        <xdr:cNvPr id="2" name="AutoShape 1">
          <a:extLst>
            <a:ext uri="{FF2B5EF4-FFF2-40B4-BE49-F238E27FC236}">
              <a16:creationId xmlns:a16="http://schemas.microsoft.com/office/drawing/2014/main" id="{8E8EFED5-09F2-4732-81E0-5C74DEA5F896}"/>
            </a:ext>
          </a:extLst>
        </xdr:cNvPr>
        <xdr:cNvSpPr>
          <a:spLocks noChangeAspect="1" noChangeArrowheads="1"/>
        </xdr:cNvSpPr>
      </xdr:nvSpPr>
      <xdr:spPr bwMode="auto">
        <a:xfrm>
          <a:off x="3048000" y="4914900"/>
          <a:ext cx="8651877" cy="19465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1866900</xdr:colOff>
      <xdr:row>25</xdr:row>
      <xdr:rowOff>152400</xdr:rowOff>
    </xdr:from>
    <xdr:ext cx="8651877" cy="2056607"/>
    <xdr:sp macro="" textlink="">
      <xdr:nvSpPr>
        <xdr:cNvPr id="3" name="AutoShape 1">
          <a:extLst>
            <a:ext uri="{FF2B5EF4-FFF2-40B4-BE49-F238E27FC236}">
              <a16:creationId xmlns:a16="http://schemas.microsoft.com/office/drawing/2014/main" id="{8E8EFED5-09F2-4732-81E0-5C74DEA5F896}"/>
            </a:ext>
          </a:extLst>
        </xdr:cNvPr>
        <xdr:cNvSpPr>
          <a:spLocks noChangeAspect="1" noChangeArrowheads="1"/>
        </xdr:cNvSpPr>
      </xdr:nvSpPr>
      <xdr:spPr bwMode="auto">
        <a:xfrm>
          <a:off x="3048000" y="4914900"/>
          <a:ext cx="8651877" cy="20566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3A302-80AC-4FC0-9EA8-902E0005DD7C}">
  <sheetPr>
    <tabColor theme="0"/>
  </sheetPr>
  <dimension ref="A1:R28"/>
  <sheetViews>
    <sheetView showGridLines="0" tabSelected="1" zoomScaleNormal="100" workbookViewId="0">
      <selection activeCell="J6" sqref="J6"/>
    </sheetView>
  </sheetViews>
  <sheetFormatPr defaultColWidth="0" defaultRowHeight="27" customHeight="1" zeroHeight="1"/>
  <cols>
    <col min="1" max="17" width="9.140625" style="2" customWidth="1"/>
    <col min="18" max="18" width="89.5703125" style="2" customWidth="1"/>
    <col min="19" max="16384" width="7.140625" style="2" hidden="1"/>
  </cols>
  <sheetData>
    <row r="1" spans="1:1" ht="18.75"/>
    <row r="2" spans="1:1" ht="18.75"/>
    <row r="3" spans="1:1" ht="18.75"/>
    <row r="4" spans="1:1" ht="18.75"/>
    <row r="5" spans="1:1" ht="18.75"/>
    <row r="6" spans="1:1" ht="18.75"/>
    <row r="7" spans="1:1" ht="18.75"/>
    <row r="8" spans="1:1" ht="18.75"/>
    <row r="9" spans="1:1" ht="18.75"/>
    <row r="10" spans="1:1" ht="18.75"/>
    <row r="11" spans="1:1" ht="18.75"/>
    <row r="12" spans="1:1" ht="24">
      <c r="A12" s="1" t="s">
        <v>1678</v>
      </c>
    </row>
    <row r="13" spans="1:1" ht="18.75"/>
    <row r="14" spans="1:1" ht="18.75">
      <c r="A14" s="1496" t="s">
        <v>1679</v>
      </c>
    </row>
    <row r="15" spans="1:1" ht="8.25" customHeight="1"/>
    <row r="16" spans="1:1" ht="18.75">
      <c r="A16" s="2" t="s">
        <v>1680</v>
      </c>
    </row>
    <row r="17" ht="18.75"/>
    <row r="18" ht="18.75"/>
    <row r="19" ht="18.75"/>
    <row r="20" ht="18.75"/>
    <row r="21" ht="18.75"/>
    <row r="22" ht="18.75"/>
    <row r="23" ht="18.75"/>
    <row r="24" ht="18.75"/>
    <row r="25" ht="18.75"/>
    <row r="26" ht="18.75"/>
    <row r="27" ht="27" customHeight="1"/>
    <row r="28" ht="255" customHeight="1"/>
  </sheetData>
  <pageMargins left="0.70866141732283472" right="0.70866141732283472" top="0.74803149606299213" bottom="0.74803149606299213" header="0.31496062992125984" footer="0.31496062992125984"/>
  <pageSetup paperSize="9" scale="33" orientation="landscape" r:id="rId1"/>
  <headerFooter>
    <oddFooter>&amp;C1</oddFooter>
  </headerFooter>
  <colBreaks count="1" manualBreakCount="1">
    <brk id="18" max="26"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0000"/>
  </sheetPr>
  <dimension ref="B1:H47"/>
  <sheetViews>
    <sheetView showGridLines="0" zoomScaleNormal="100" zoomScalePageLayoutView="80" workbookViewId="0"/>
  </sheetViews>
  <sheetFormatPr defaultColWidth="9.28515625" defaultRowHeight="16.5"/>
  <cols>
    <col min="1" max="1" width="4.7109375" style="46" customWidth="1"/>
    <col min="2" max="2" width="7.7109375" style="46" customWidth="1"/>
    <col min="3" max="3" width="58.42578125" style="46" customWidth="1"/>
    <col min="4" max="6" width="20.140625" style="46" customWidth="1"/>
    <col min="7" max="7" width="9.28515625" style="46" customWidth="1"/>
    <col min="8" max="8" width="14" style="46" bestFit="1" customWidth="1"/>
    <col min="9" max="16384" width="9.28515625" style="46"/>
  </cols>
  <sheetData>
    <row r="1" spans="2:8" ht="25.5" customHeight="1">
      <c r="B1" s="1" t="s">
        <v>1601</v>
      </c>
      <c r="H1" s="4" t="s">
        <v>4</v>
      </c>
    </row>
    <row r="2" spans="2:8" ht="22.5" customHeight="1">
      <c r="B2" s="5" t="s">
        <v>5</v>
      </c>
      <c r="C2" s="138"/>
      <c r="D2" s="138"/>
      <c r="E2" s="138"/>
      <c r="F2" s="138"/>
    </row>
    <row r="3" spans="2:8" ht="33">
      <c r="B3" s="1578"/>
      <c r="C3" s="1578"/>
      <c r="D3" s="1577" t="s">
        <v>201</v>
      </c>
      <c r="E3" s="1577"/>
      <c r="F3" s="1109" t="s">
        <v>200</v>
      </c>
    </row>
    <row r="4" spans="2:8">
      <c r="B4" s="1578"/>
      <c r="C4" s="1578"/>
      <c r="D4" s="137" t="s">
        <v>6</v>
      </c>
      <c r="E4" s="137" t="s">
        <v>7</v>
      </c>
      <c r="F4" s="137" t="s">
        <v>8</v>
      </c>
    </row>
    <row r="5" spans="2:8" ht="25.15" customHeight="1" thickBot="1">
      <c r="B5" s="1578"/>
      <c r="C5" s="1578"/>
      <c r="D5" s="136">
        <v>45657</v>
      </c>
      <c r="E5" s="136">
        <v>45291</v>
      </c>
      <c r="F5" s="136">
        <f>+D5</f>
        <v>45657</v>
      </c>
    </row>
    <row r="6" spans="2:8" ht="20.25" customHeight="1">
      <c r="B6" s="306">
        <v>1</v>
      </c>
      <c r="C6" s="135" t="s">
        <v>199</v>
      </c>
      <c r="D6" s="134">
        <f>+SUM(D7:D11)</f>
        <v>12075456.537191834</v>
      </c>
      <c r="E6" s="134">
        <f>+SUM(E7:E11)</f>
        <v>12158964.704354394</v>
      </c>
      <c r="F6" s="134">
        <f>+SUM(F7:F11)</f>
        <v>966036.52297534677</v>
      </c>
    </row>
    <row r="7" spans="2:8" ht="20.25" customHeight="1">
      <c r="B7" s="302">
        <v>2</v>
      </c>
      <c r="C7" s="130" t="s">
        <v>172</v>
      </c>
      <c r="D7" s="129">
        <v>1812005.9654804152</v>
      </c>
      <c r="E7" s="129">
        <v>1857329.089831182</v>
      </c>
      <c r="F7" s="129">
        <f>D7*0.08</f>
        <v>144960.4772384332</v>
      </c>
    </row>
    <row r="8" spans="2:8" ht="20.25" customHeight="1">
      <c r="B8" s="302">
        <v>3</v>
      </c>
      <c r="C8" s="130" t="s">
        <v>198</v>
      </c>
      <c r="D8" s="129">
        <v>1449008.7882356122</v>
      </c>
      <c r="E8" s="129">
        <v>1515661.838118596</v>
      </c>
      <c r="F8" s="129">
        <f>D8*0.08</f>
        <v>115920.70305884897</v>
      </c>
    </row>
    <row r="9" spans="2:8" ht="20.25" customHeight="1">
      <c r="B9" s="302">
        <v>4</v>
      </c>
      <c r="C9" s="130" t="s">
        <v>197</v>
      </c>
      <c r="D9" s="129">
        <v>473461.09883192496</v>
      </c>
      <c r="E9" s="129">
        <v>474831.73717589001</v>
      </c>
      <c r="F9" s="129">
        <f>D9*0.08</f>
        <v>37876.887906553995</v>
      </c>
    </row>
    <row r="10" spans="2:8" ht="20.25" customHeight="1">
      <c r="B10" s="302" t="s">
        <v>196</v>
      </c>
      <c r="C10" s="130" t="s">
        <v>195</v>
      </c>
      <c r="D10" s="129">
        <v>446404.3883799999</v>
      </c>
      <c r="E10" s="129">
        <v>438891.85430999991</v>
      </c>
      <c r="F10" s="129">
        <f>D10*0.08</f>
        <v>35712.351070399993</v>
      </c>
    </row>
    <row r="11" spans="2:8" ht="20.25" customHeight="1">
      <c r="B11" s="302">
        <v>5</v>
      </c>
      <c r="C11" s="130" t="s">
        <v>194</v>
      </c>
      <c r="D11" s="129">
        <v>7894576.2962638829</v>
      </c>
      <c r="E11" s="129">
        <v>7872250.1849187259</v>
      </c>
      <c r="F11" s="129">
        <f>D11*0.08</f>
        <v>631566.1037011107</v>
      </c>
    </row>
    <row r="12" spans="2:8" ht="20.25" customHeight="1">
      <c r="B12" s="302">
        <v>6</v>
      </c>
      <c r="C12" s="132" t="s">
        <v>193</v>
      </c>
      <c r="D12" s="131">
        <f>+SUM(D13:D17)</f>
        <v>315732.43910626421</v>
      </c>
      <c r="E12" s="131">
        <f>+SUM(E13:E17)</f>
        <v>354204.48080682638</v>
      </c>
      <c r="F12" s="131">
        <f>+SUM(F13:F17)</f>
        <v>25258.595128501136</v>
      </c>
    </row>
    <row r="13" spans="2:8" ht="20.25" customHeight="1">
      <c r="B13" s="302">
        <v>7</v>
      </c>
      <c r="C13" s="130" t="s">
        <v>172</v>
      </c>
      <c r="D13" s="129">
        <v>259893.51429706419</v>
      </c>
      <c r="E13" s="129">
        <v>276247.86455242638</v>
      </c>
      <c r="F13" s="129">
        <f>D13*0.08</f>
        <v>20791.481143765137</v>
      </c>
    </row>
    <row r="14" spans="2:8" ht="20.25" customHeight="1">
      <c r="B14" s="302">
        <v>8</v>
      </c>
      <c r="C14" s="130" t="s">
        <v>192</v>
      </c>
      <c r="D14" s="129">
        <v>0</v>
      </c>
      <c r="E14" s="129">
        <v>0</v>
      </c>
      <c r="F14" s="129">
        <f>D14*0.08</f>
        <v>0</v>
      </c>
    </row>
    <row r="15" spans="2:8" ht="20.25" customHeight="1">
      <c r="B15" s="302" t="s">
        <v>32</v>
      </c>
      <c r="C15" s="130" t="s">
        <v>191</v>
      </c>
      <c r="D15" s="129">
        <v>417.38725919999996</v>
      </c>
      <c r="E15" s="129">
        <v>793.59592440000006</v>
      </c>
      <c r="F15" s="129">
        <f>D15*0.08</f>
        <v>33.390980735999996</v>
      </c>
    </row>
    <row r="16" spans="2:8" ht="20.25" customHeight="1">
      <c r="B16" s="302" t="s">
        <v>190</v>
      </c>
      <c r="C16" s="130" t="s">
        <v>189</v>
      </c>
      <c r="D16" s="129">
        <v>55421.537549999994</v>
      </c>
      <c r="E16" s="129">
        <v>77163.020329999999</v>
      </c>
      <c r="F16" s="129">
        <f>D16*0.08</f>
        <v>4433.7230039999995</v>
      </c>
    </row>
    <row r="17" spans="2:6" ht="20.25" customHeight="1">
      <c r="B17" s="302">
        <v>9</v>
      </c>
      <c r="C17" s="130" t="s">
        <v>188</v>
      </c>
      <c r="D17" s="129">
        <v>0</v>
      </c>
      <c r="E17" s="129">
        <v>0</v>
      </c>
      <c r="F17" s="129">
        <f>D17*0.08</f>
        <v>0</v>
      </c>
    </row>
    <row r="18" spans="2:6" ht="20.25" customHeight="1">
      <c r="B18" s="302">
        <v>10</v>
      </c>
      <c r="C18" s="124" t="s">
        <v>168</v>
      </c>
      <c r="D18" s="127"/>
      <c r="E18" s="127"/>
      <c r="F18" s="127"/>
    </row>
    <row r="19" spans="2:6" ht="20.25" customHeight="1">
      <c r="B19" s="302">
        <v>11</v>
      </c>
      <c r="C19" s="124" t="s">
        <v>168</v>
      </c>
      <c r="D19" s="125"/>
      <c r="E19" s="125"/>
      <c r="F19" s="125"/>
    </row>
    <row r="20" spans="2:6" ht="20.25" customHeight="1">
      <c r="B20" s="302">
        <v>12</v>
      </c>
      <c r="C20" s="124" t="s">
        <v>168</v>
      </c>
      <c r="D20" s="125"/>
      <c r="E20" s="125"/>
      <c r="F20" s="125"/>
    </row>
    <row r="21" spans="2:6" ht="20.25" customHeight="1">
      <c r="B21" s="302">
        <v>13</v>
      </c>
      <c r="C21" s="124" t="s">
        <v>168</v>
      </c>
      <c r="D21" s="125"/>
      <c r="E21" s="125"/>
      <c r="F21" s="125"/>
    </row>
    <row r="22" spans="2:6" ht="20.25" customHeight="1">
      <c r="B22" s="302">
        <v>14</v>
      </c>
      <c r="C22" s="124" t="s">
        <v>168</v>
      </c>
      <c r="D22" s="122"/>
      <c r="E22" s="122"/>
      <c r="F22" s="122"/>
    </row>
    <row r="23" spans="2:6" ht="20.25" customHeight="1">
      <c r="B23" s="302">
        <v>15</v>
      </c>
      <c r="C23" s="132" t="s">
        <v>187</v>
      </c>
      <c r="D23" s="131">
        <v>0</v>
      </c>
      <c r="E23" s="131">
        <v>0</v>
      </c>
      <c r="F23" s="131">
        <f>D23*0.08</f>
        <v>0</v>
      </c>
    </row>
    <row r="24" spans="2:6" ht="20.25" customHeight="1">
      <c r="B24" s="302">
        <v>16</v>
      </c>
      <c r="C24" s="132" t="s">
        <v>1425</v>
      </c>
      <c r="D24" s="131">
        <f>+SUM(D25:D28)</f>
        <v>767233.78499999992</v>
      </c>
      <c r="E24" s="131">
        <f>+SUM(E25:E28)</f>
        <v>523106.87</v>
      </c>
      <c r="F24" s="131">
        <f>+SUM(F25:F28)</f>
        <v>64.886800000000008</v>
      </c>
    </row>
    <row r="25" spans="2:6" ht="20.25" customHeight="1">
      <c r="B25" s="302">
        <v>17</v>
      </c>
      <c r="C25" s="130" t="s">
        <v>186</v>
      </c>
      <c r="D25" s="129">
        <v>766422.7</v>
      </c>
      <c r="E25" s="129">
        <v>517152.72399999999</v>
      </c>
      <c r="F25" s="129" t="s">
        <v>185</v>
      </c>
    </row>
    <row r="26" spans="2:6" ht="20.25" customHeight="1">
      <c r="B26" s="302">
        <v>18</v>
      </c>
      <c r="C26" s="130" t="s">
        <v>184</v>
      </c>
      <c r="D26" s="129">
        <v>811.08500000000004</v>
      </c>
      <c r="E26" s="129">
        <v>5954.1459999999997</v>
      </c>
      <c r="F26" s="129">
        <f>D26*0.08</f>
        <v>64.886800000000008</v>
      </c>
    </row>
    <row r="27" spans="2:6" ht="20.25" customHeight="1">
      <c r="B27" s="302">
        <v>19</v>
      </c>
      <c r="C27" s="130" t="s">
        <v>183</v>
      </c>
      <c r="D27" s="133">
        <v>0</v>
      </c>
      <c r="E27" s="133">
        <v>0</v>
      </c>
      <c r="F27" s="133">
        <f>D27*0.08</f>
        <v>0</v>
      </c>
    </row>
    <row r="28" spans="2:6" ht="20.25" customHeight="1">
      <c r="B28" s="302" t="s">
        <v>182</v>
      </c>
      <c r="C28" s="130" t="s">
        <v>181</v>
      </c>
      <c r="D28" s="133">
        <v>0</v>
      </c>
      <c r="E28" s="133">
        <v>0</v>
      </c>
      <c r="F28" s="133">
        <f>D28*0.08</f>
        <v>0</v>
      </c>
    </row>
    <row r="29" spans="2:6" ht="20.25" customHeight="1">
      <c r="B29" s="302">
        <v>20</v>
      </c>
      <c r="C29" s="132" t="s">
        <v>180</v>
      </c>
      <c r="D29" s="131">
        <f>+D31+D30</f>
        <v>95.313999999999993</v>
      </c>
      <c r="E29" s="131">
        <f>+E31+E30</f>
        <v>1924.5</v>
      </c>
      <c r="F29" s="131">
        <f>+F31+F30</f>
        <v>7.6251199999999999</v>
      </c>
    </row>
    <row r="30" spans="2:6" ht="20.25" customHeight="1">
      <c r="B30" s="302">
        <v>21</v>
      </c>
      <c r="C30" s="130" t="s">
        <v>172</v>
      </c>
      <c r="D30" s="129">
        <v>95.313999999999993</v>
      </c>
      <c r="E30" s="129">
        <v>1924.5</v>
      </c>
      <c r="F30" s="129">
        <f>D30*0.08</f>
        <v>7.6251199999999999</v>
      </c>
    </row>
    <row r="31" spans="2:6" ht="20.25" customHeight="1">
      <c r="B31" s="302">
        <v>22</v>
      </c>
      <c r="C31" s="130" t="s">
        <v>179</v>
      </c>
      <c r="D31" s="129">
        <v>0</v>
      </c>
      <c r="E31" s="129">
        <v>0</v>
      </c>
      <c r="F31" s="129">
        <f>D31*0.08</f>
        <v>0</v>
      </c>
    </row>
    <row r="32" spans="2:6" ht="20.25" customHeight="1">
      <c r="B32" s="302" t="s">
        <v>178</v>
      </c>
      <c r="C32" s="132" t="s">
        <v>177</v>
      </c>
      <c r="D32" s="131">
        <v>0</v>
      </c>
      <c r="E32" s="131">
        <v>0</v>
      </c>
      <c r="F32" s="131">
        <f>D32*0.08</f>
        <v>0</v>
      </c>
    </row>
    <row r="33" spans="2:6" ht="20.25" customHeight="1">
      <c r="B33" s="302">
        <v>23</v>
      </c>
      <c r="C33" s="132" t="s">
        <v>176</v>
      </c>
      <c r="D33" s="131">
        <f>+D34+D35+D36</f>
        <v>2905982.7483800002</v>
      </c>
      <c r="E33" s="131">
        <f>+E34+E35+E36</f>
        <v>2434752.0615735822</v>
      </c>
      <c r="F33" s="131">
        <f>+F34+F35+F36</f>
        <v>232478.61987040003</v>
      </c>
    </row>
    <row r="34" spans="2:6" ht="20.25" customHeight="1">
      <c r="B34" s="302" t="s">
        <v>175</v>
      </c>
      <c r="C34" s="130" t="s">
        <v>174</v>
      </c>
      <c r="D34" s="129">
        <v>0</v>
      </c>
      <c r="E34" s="129">
        <v>0</v>
      </c>
      <c r="F34" s="129">
        <f>D34*0.08</f>
        <v>0</v>
      </c>
    </row>
    <row r="35" spans="2:6" ht="20.25" customHeight="1">
      <c r="B35" s="302" t="s">
        <v>173</v>
      </c>
      <c r="C35" s="130" t="s">
        <v>172</v>
      </c>
      <c r="D35" s="129">
        <v>2905982.7483800002</v>
      </c>
      <c r="E35" s="129">
        <v>2434752.0615735822</v>
      </c>
      <c r="F35" s="129">
        <f>D35*0.08</f>
        <v>232478.61987040003</v>
      </c>
    </row>
    <row r="36" spans="2:6" ht="20.25" customHeight="1">
      <c r="B36" s="302" t="s">
        <v>171</v>
      </c>
      <c r="C36" s="130" t="s">
        <v>170</v>
      </c>
      <c r="D36" s="129">
        <v>0</v>
      </c>
      <c r="E36" s="129">
        <v>0</v>
      </c>
      <c r="F36" s="129">
        <f>D36*0.08</f>
        <v>0</v>
      </c>
    </row>
    <row r="37" spans="2:6" ht="20.25" customHeight="1">
      <c r="B37" s="302">
        <v>24</v>
      </c>
      <c r="C37" s="130" t="s">
        <v>169</v>
      </c>
      <c r="D37" s="129">
        <v>0</v>
      </c>
      <c r="E37" s="129">
        <v>445766.14249999996</v>
      </c>
      <c r="F37" s="129">
        <f>D37*0.08</f>
        <v>0</v>
      </c>
    </row>
    <row r="38" spans="2:6" ht="20.25" customHeight="1">
      <c r="B38" s="302">
        <v>25</v>
      </c>
      <c r="C38" s="124" t="s">
        <v>168</v>
      </c>
      <c r="D38" s="128"/>
      <c r="E38" s="128"/>
      <c r="F38" s="127"/>
    </row>
    <row r="39" spans="2:6" ht="20.25" customHeight="1">
      <c r="B39" s="302">
        <v>26</v>
      </c>
      <c r="C39" s="124" t="s">
        <v>168</v>
      </c>
      <c r="D39" s="126"/>
      <c r="E39" s="126"/>
      <c r="F39" s="125"/>
    </row>
    <row r="40" spans="2:6" ht="20.25" customHeight="1">
      <c r="B40" s="302">
        <v>27</v>
      </c>
      <c r="C40" s="124" t="s">
        <v>168</v>
      </c>
      <c r="D40" s="126"/>
      <c r="E40" s="126"/>
      <c r="F40" s="125"/>
    </row>
    <row r="41" spans="2:6" ht="20.25" customHeight="1">
      <c r="B41" s="302">
        <v>28</v>
      </c>
      <c r="C41" s="124" t="s">
        <v>168</v>
      </c>
      <c r="D41" s="123"/>
      <c r="E41" s="123"/>
      <c r="F41" s="122"/>
    </row>
    <row r="42" spans="2:6" ht="20.25" customHeight="1" thickBot="1">
      <c r="B42" s="121">
        <v>29</v>
      </c>
      <c r="C42" s="120" t="s">
        <v>118</v>
      </c>
      <c r="D42" s="119">
        <f>D6+D12+D24+D29+D32+D33</f>
        <v>16064500.823678099</v>
      </c>
      <c r="E42" s="119">
        <f>E6+E12+E24+E29+E32+E33</f>
        <v>15472952.616734801</v>
      </c>
      <c r="F42" s="119">
        <f>F6+F12+F24+F29+F32+F33</f>
        <v>1223846.2498942479</v>
      </c>
    </row>
    <row r="45" spans="2:6">
      <c r="E45" s="827"/>
    </row>
    <row r="46" spans="2:6">
      <c r="D46" s="827"/>
      <c r="E46" s="827"/>
    </row>
    <row r="47" spans="2:6">
      <c r="D47" s="827"/>
      <c r="E47" s="827"/>
    </row>
  </sheetData>
  <mergeCells count="2">
    <mergeCell ref="D3:E3"/>
    <mergeCell ref="B3:C5"/>
  </mergeCells>
  <hyperlinks>
    <hyperlink ref="H1" location="Índice!A1" display="Voltar ao Índice" xr:uid="{00000000-0004-0000-0C00-000000000000}"/>
  </hyperlinks>
  <pageMargins left="0.7" right="0.7" top="0.75" bottom="0.75" header="0.3" footer="0.3"/>
  <pageSetup paperSize="9" scale="56" orientation="portrait" r:id="rId1"/>
  <headerFoot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0000"/>
  </sheetPr>
  <dimension ref="A2:O46"/>
  <sheetViews>
    <sheetView showGridLines="0" zoomScaleNormal="100" workbookViewId="0"/>
  </sheetViews>
  <sheetFormatPr defaultRowHeight="16.5"/>
  <cols>
    <col min="1" max="1" width="9.140625" style="1192"/>
    <col min="2" max="2" width="49.5703125" style="1192" customWidth="1"/>
    <col min="3" max="3" width="0.85546875" style="1192" customWidth="1"/>
    <col min="4" max="4" width="11" style="1192" bestFit="1" customWidth="1"/>
    <col min="5" max="5" width="0.85546875" style="1192" customWidth="1"/>
    <col min="6" max="6" width="11" style="1192" bestFit="1" customWidth="1"/>
    <col min="7" max="7" width="0.85546875" style="1192" customWidth="1"/>
    <col min="8" max="8" width="11" style="1192" bestFit="1" customWidth="1"/>
    <col min="9" max="9" width="9.5703125" style="1192" customWidth="1"/>
    <col min="10" max="14" width="9.140625" style="1192"/>
    <col min="15" max="15" width="14" style="1192" bestFit="1" customWidth="1"/>
    <col min="16" max="16384" width="9.140625" style="1192"/>
  </cols>
  <sheetData>
    <row r="2" spans="1:15" ht="24">
      <c r="A2" s="54" t="s">
        <v>202</v>
      </c>
      <c r="B2" s="51"/>
      <c r="D2" s="51"/>
      <c r="F2" s="51"/>
      <c r="O2" s="4" t="s">
        <v>4</v>
      </c>
    </row>
    <row r="3" spans="1:15" ht="18.75">
      <c r="A3" s="1579" t="s">
        <v>5</v>
      </c>
      <c r="B3" s="1579"/>
      <c r="C3" s="1579"/>
      <c r="D3" s="1579"/>
    </row>
    <row r="4" spans="1:15">
      <c r="A4" s="1191"/>
    </row>
    <row r="5" spans="1:15" ht="30" customHeight="1" thickBot="1">
      <c r="B5" s="1193"/>
      <c r="C5" s="1142"/>
      <c r="D5" s="1202" t="s">
        <v>1592</v>
      </c>
      <c r="E5" s="1142"/>
      <c r="F5" s="1202" t="s">
        <v>1458</v>
      </c>
      <c r="G5" s="1142"/>
      <c r="H5" s="1202" t="s">
        <v>1426</v>
      </c>
      <c r="I5" s="1194"/>
    </row>
    <row r="6" spans="1:15" ht="19.5" customHeight="1">
      <c r="B6" s="1280" t="s">
        <v>204</v>
      </c>
      <c r="C6" s="1281"/>
      <c r="D6" s="1282">
        <v>1972962.08</v>
      </c>
      <c r="E6" s="1281"/>
      <c r="F6" s="1282">
        <v>1972962.08</v>
      </c>
      <c r="G6" s="1281"/>
      <c r="H6" s="1282">
        <f>+D6-F6</f>
        <v>0</v>
      </c>
      <c r="I6" s="1195"/>
    </row>
    <row r="7" spans="1:15" ht="19.5" customHeight="1">
      <c r="B7" s="1205" t="s">
        <v>1427</v>
      </c>
      <c r="C7" s="1281"/>
      <c r="D7" s="1283">
        <v>700000</v>
      </c>
      <c r="E7" s="1281"/>
      <c r="F7" s="1283">
        <v>400000</v>
      </c>
      <c r="G7" s="1281"/>
      <c r="H7" s="1283">
        <f t="shared" ref="H7:H39" si="0">+D7-F7</f>
        <v>300000</v>
      </c>
      <c r="I7" s="1195"/>
    </row>
    <row r="8" spans="1:15" ht="19.5" customHeight="1">
      <c r="B8" s="1205" t="s">
        <v>1428</v>
      </c>
      <c r="C8" s="1281"/>
      <c r="D8" s="1283">
        <v>-237425.014</v>
      </c>
      <c r="E8" s="1281"/>
      <c r="F8" s="1283">
        <v>-173146.65599999999</v>
      </c>
      <c r="G8" s="1281"/>
      <c r="H8" s="1283">
        <f t="shared" si="0"/>
        <v>-64278.358000000007</v>
      </c>
      <c r="I8" s="1195"/>
    </row>
    <row r="9" spans="1:15" ht="19.5" customHeight="1">
      <c r="B9" s="1205" t="s">
        <v>1429</v>
      </c>
      <c r="C9" s="1281"/>
      <c r="D9" s="1283">
        <v>1580640.608</v>
      </c>
      <c r="E9" s="1281"/>
      <c r="F9" s="1283">
        <v>1359565.209</v>
      </c>
      <c r="G9" s="1281"/>
      <c r="H9" s="1283">
        <f t="shared" si="0"/>
        <v>221075.39899999998</v>
      </c>
      <c r="I9" s="1195"/>
    </row>
    <row r="10" spans="1:15" ht="19.5" customHeight="1">
      <c r="B10" s="1205" t="s">
        <v>1430</v>
      </c>
      <c r="C10" s="1281"/>
      <c r="D10" s="1283">
        <v>-2678.8580000000002</v>
      </c>
      <c r="E10" s="1281"/>
      <c r="F10" s="1283">
        <v>-2678.8580000000002</v>
      </c>
      <c r="G10" s="1281"/>
      <c r="H10" s="1283">
        <f t="shared" si="0"/>
        <v>0</v>
      </c>
      <c r="I10" s="1195"/>
    </row>
    <row r="11" spans="1:15" ht="19.5" customHeight="1">
      <c r="B11" s="1205" t="s">
        <v>1431</v>
      </c>
      <c r="C11" s="1281"/>
      <c r="D11" s="1283">
        <v>990026.18400000001</v>
      </c>
      <c r="E11" s="1281"/>
      <c r="F11" s="1283">
        <v>1030195.736</v>
      </c>
      <c r="G11" s="1281"/>
      <c r="H11" s="1283">
        <f t="shared" si="0"/>
        <v>-40169.552000000025</v>
      </c>
      <c r="I11" s="1195"/>
    </row>
    <row r="12" spans="1:15" ht="19.5" customHeight="1">
      <c r="B12" s="1205" t="s">
        <v>1432</v>
      </c>
      <c r="C12" s="1281"/>
      <c r="D12" s="1283">
        <v>-91.701999999999998</v>
      </c>
      <c r="E12" s="1281"/>
      <c r="F12" s="1283">
        <v>-66.875</v>
      </c>
      <c r="G12" s="1281"/>
      <c r="H12" s="1283">
        <f t="shared" si="0"/>
        <v>-24.826999999999998</v>
      </c>
      <c r="I12" s="1195"/>
    </row>
    <row r="13" spans="1:15" ht="19.5" customHeight="1">
      <c r="B13" s="1205" t="s">
        <v>1433</v>
      </c>
      <c r="C13" s="1281"/>
      <c r="D13" s="1283">
        <v>-437222.81400000001</v>
      </c>
      <c r="E13" s="1281"/>
      <c r="F13" s="1283">
        <v>-252343.06599999999</v>
      </c>
      <c r="G13" s="1281"/>
      <c r="H13" s="1283">
        <f t="shared" si="0"/>
        <v>-184879.74800000002</v>
      </c>
      <c r="I13" s="1195"/>
    </row>
    <row r="14" spans="1:15" ht="19.5" customHeight="1" thickBot="1">
      <c r="B14" s="1205" t="s">
        <v>205</v>
      </c>
      <c r="C14" s="1281"/>
      <c r="D14" s="1283">
        <v>1634.604</v>
      </c>
      <c r="E14" s="1281"/>
      <c r="F14" s="1283">
        <v>1587.808</v>
      </c>
      <c r="G14" s="1281"/>
      <c r="H14" s="1283">
        <f t="shared" si="0"/>
        <v>46.796000000000049</v>
      </c>
      <c r="I14" s="1195"/>
    </row>
    <row r="15" spans="1:15" ht="19.5" customHeight="1" thickBot="1">
      <c r="B15" s="1198" t="s">
        <v>1434</v>
      </c>
      <c r="C15" s="1200"/>
      <c r="D15" s="1199">
        <f>SUM(D6:D14)</f>
        <v>4567845.0880000005</v>
      </c>
      <c r="E15" s="1200"/>
      <c r="F15" s="1199">
        <f>SUM(F6:F14)</f>
        <v>4336075.3780000005</v>
      </c>
      <c r="G15" s="1200"/>
      <c r="H15" s="1199">
        <f t="shared" si="0"/>
        <v>231769.70999999996</v>
      </c>
      <c r="I15" s="1197"/>
    </row>
    <row r="16" spans="1:15" ht="19.5" customHeight="1">
      <c r="B16" s="1280" t="s">
        <v>1435</v>
      </c>
      <c r="C16" s="1281"/>
      <c r="D16" s="1282">
        <v>-2651.7240000000002</v>
      </c>
      <c r="E16" s="1281"/>
      <c r="F16" s="1282">
        <v>-2651.7240000000002</v>
      </c>
      <c r="G16" s="1281"/>
      <c r="H16" s="1282">
        <f t="shared" si="0"/>
        <v>0</v>
      </c>
      <c r="I16" s="1195"/>
    </row>
    <row r="17" spans="2:8" ht="19.5" customHeight="1">
      <c r="B17" s="1205" t="s">
        <v>1436</v>
      </c>
      <c r="C17" s="1281"/>
      <c r="D17" s="1283">
        <v>-700000</v>
      </c>
      <c r="E17" s="1281"/>
      <c r="F17" s="1283">
        <v>-400000</v>
      </c>
      <c r="G17" s="1281"/>
      <c r="H17" s="1283">
        <f t="shared" si="0"/>
        <v>-300000</v>
      </c>
    </row>
    <row r="18" spans="2:8" ht="19.5" customHeight="1">
      <c r="B18" s="1205" t="s">
        <v>1437</v>
      </c>
      <c r="C18" s="1281"/>
      <c r="D18" s="1283">
        <v>-990026.18400000001</v>
      </c>
      <c r="E18" s="1281"/>
      <c r="F18" s="1283">
        <v>-1030195.736</v>
      </c>
      <c r="G18" s="1281"/>
      <c r="H18" s="1283">
        <f t="shared" si="0"/>
        <v>40169.552000000025</v>
      </c>
    </row>
    <row r="19" spans="2:8" ht="19.5" customHeight="1">
      <c r="B19" s="1205" t="s">
        <v>1438</v>
      </c>
      <c r="C19" s="1281"/>
      <c r="D19" s="1283">
        <v>-1634.604</v>
      </c>
      <c r="E19" s="1281"/>
      <c r="F19" s="1283">
        <v>-1587.808</v>
      </c>
      <c r="G19" s="1281"/>
      <c r="H19" s="1283">
        <f t="shared" si="0"/>
        <v>-46.796000000000049</v>
      </c>
    </row>
    <row r="20" spans="2:8" ht="19.5" customHeight="1">
      <c r="B20" s="1205" t="s">
        <v>1439</v>
      </c>
      <c r="C20" s="1281"/>
      <c r="D20" s="1283">
        <v>0</v>
      </c>
      <c r="E20" s="1281"/>
      <c r="F20" s="1283">
        <v>0</v>
      </c>
      <c r="G20" s="1281"/>
      <c r="H20" s="1283">
        <f t="shared" si="0"/>
        <v>0</v>
      </c>
    </row>
    <row r="21" spans="2:8" ht="19.5" customHeight="1">
      <c r="B21" s="1205" t="s">
        <v>1440</v>
      </c>
      <c r="C21" s="1281"/>
      <c r="D21" s="1283">
        <v>0</v>
      </c>
      <c r="E21" s="1281"/>
      <c r="F21" s="1283">
        <v>0</v>
      </c>
      <c r="G21" s="1281"/>
      <c r="H21" s="1283">
        <f t="shared" si="0"/>
        <v>0</v>
      </c>
    </row>
    <row r="22" spans="2:8" ht="19.5" customHeight="1">
      <c r="B22" s="1205" t="s">
        <v>1441</v>
      </c>
      <c r="C22" s="1281"/>
      <c r="D22" s="1283">
        <v>0</v>
      </c>
      <c r="E22" s="1281"/>
      <c r="F22" s="1283">
        <v>0</v>
      </c>
      <c r="G22" s="1281"/>
      <c r="H22" s="1283">
        <f t="shared" si="0"/>
        <v>0</v>
      </c>
    </row>
    <row r="23" spans="2:8" ht="19.5" customHeight="1" thickBot="1">
      <c r="B23" s="1284" t="s">
        <v>1442</v>
      </c>
      <c r="C23" s="1281"/>
      <c r="D23" s="1285">
        <v>-287465.9866200001</v>
      </c>
      <c r="E23" s="1281"/>
      <c r="F23" s="1285">
        <v>-246373.71109999949</v>
      </c>
      <c r="G23" s="1281"/>
      <c r="H23" s="1285">
        <f t="shared" si="0"/>
        <v>-41092.275520000607</v>
      </c>
    </row>
    <row r="24" spans="2:8" ht="19.5" customHeight="1" thickBot="1">
      <c r="B24" s="1198" t="s">
        <v>1443</v>
      </c>
      <c r="C24" s="1200"/>
      <c r="D24" s="1199">
        <f>SUM(D15:D23)</f>
        <v>2586066.5893800003</v>
      </c>
      <c r="E24" s="1200"/>
      <c r="F24" s="1199">
        <f>SUM(F15:F23)</f>
        <v>2655266.3989000004</v>
      </c>
      <c r="G24" s="1200"/>
      <c r="H24" s="1199">
        <f t="shared" si="0"/>
        <v>-69199.809520000126</v>
      </c>
    </row>
    <row r="25" spans="2:8" ht="19.5" customHeight="1">
      <c r="B25" s="1280" t="s">
        <v>1444</v>
      </c>
      <c r="C25" s="1281"/>
      <c r="D25" s="1282">
        <f>+D7</f>
        <v>700000</v>
      </c>
      <c r="E25" s="1281"/>
      <c r="F25" s="1282">
        <v>400000</v>
      </c>
      <c r="G25" s="1281"/>
      <c r="H25" s="1282">
        <f t="shared" si="0"/>
        <v>300000</v>
      </c>
    </row>
    <row r="26" spans="2:8" ht="19.5" customHeight="1">
      <c r="B26" s="1205" t="s">
        <v>1445</v>
      </c>
      <c r="C26" s="1281"/>
      <c r="D26" s="1283">
        <v>0</v>
      </c>
      <c r="E26" s="1281"/>
      <c r="F26" s="1283">
        <v>0</v>
      </c>
      <c r="G26" s="1281"/>
      <c r="H26" s="1283">
        <f t="shared" si="0"/>
        <v>0</v>
      </c>
    </row>
    <row r="27" spans="2:8" ht="19.5" customHeight="1">
      <c r="B27" s="1205" t="s">
        <v>1446</v>
      </c>
      <c r="C27" s="1281"/>
      <c r="D27" s="1283">
        <v>0</v>
      </c>
      <c r="E27" s="1281"/>
      <c r="F27" s="1283">
        <v>0</v>
      </c>
      <c r="G27" s="1281"/>
      <c r="H27" s="1283">
        <f t="shared" si="0"/>
        <v>0</v>
      </c>
    </row>
    <row r="28" spans="2:8" ht="19.5" customHeight="1">
      <c r="B28" s="1205" t="s">
        <v>1447</v>
      </c>
      <c r="C28" s="1281"/>
      <c r="D28" s="1283">
        <v>0</v>
      </c>
      <c r="E28" s="1281"/>
      <c r="F28" s="1283">
        <v>0</v>
      </c>
      <c r="G28" s="1281"/>
      <c r="H28" s="1283">
        <f t="shared" si="0"/>
        <v>0</v>
      </c>
    </row>
    <row r="29" spans="2:8" ht="19.5" customHeight="1">
      <c r="B29" s="1205" t="s">
        <v>1448</v>
      </c>
      <c r="C29" s="1281"/>
      <c r="D29" s="1283">
        <v>0</v>
      </c>
      <c r="E29" s="1281"/>
      <c r="F29" s="1283">
        <v>0</v>
      </c>
      <c r="G29" s="1281"/>
      <c r="H29" s="1283">
        <f t="shared" si="0"/>
        <v>0</v>
      </c>
    </row>
    <row r="30" spans="2:8" ht="19.5" customHeight="1" thickBot="1">
      <c r="B30" s="1284" t="s">
        <v>1449</v>
      </c>
      <c r="C30" s="1281"/>
      <c r="D30" s="1285">
        <v>0</v>
      </c>
      <c r="E30" s="1281"/>
      <c r="F30" s="1285">
        <v>0</v>
      </c>
      <c r="G30" s="1281"/>
      <c r="H30" s="1285">
        <f t="shared" si="0"/>
        <v>0</v>
      </c>
    </row>
    <row r="31" spans="2:8" ht="19.5" customHeight="1" thickBot="1">
      <c r="B31" s="1198" t="s">
        <v>1450</v>
      </c>
      <c r="C31" s="1196"/>
      <c r="D31" s="1199">
        <f>SUM(D24:D30)</f>
        <v>3286066.5893800003</v>
      </c>
      <c r="E31" s="1196"/>
      <c r="F31" s="1199">
        <f>SUM(F24:F30)</f>
        <v>3055266.3989000004</v>
      </c>
      <c r="G31" s="1196"/>
      <c r="H31" s="1199">
        <f t="shared" si="0"/>
        <v>230800.19047999987</v>
      </c>
    </row>
    <row r="32" spans="2:8" ht="19.5" customHeight="1">
      <c r="B32" s="1280" t="s">
        <v>109</v>
      </c>
      <c r="C32" s="1281"/>
      <c r="D32" s="1282">
        <v>207987.61294999998</v>
      </c>
      <c r="E32" s="1281"/>
      <c r="F32" s="1282">
        <v>209525.9062</v>
      </c>
      <c r="G32" s="1281"/>
      <c r="H32" s="1282">
        <f t="shared" si="0"/>
        <v>-1538.293250000017</v>
      </c>
    </row>
    <row r="33" spans="2:8" ht="19.5" customHeight="1">
      <c r="B33" s="1205" t="s">
        <v>1451</v>
      </c>
      <c r="C33" s="1281"/>
      <c r="D33" s="1283">
        <v>0</v>
      </c>
      <c r="E33" s="1281"/>
      <c r="F33" s="1283">
        <v>0</v>
      </c>
      <c r="G33" s="1281"/>
      <c r="H33" s="1283">
        <f t="shared" si="0"/>
        <v>0</v>
      </c>
    </row>
    <row r="34" spans="2:8" ht="19.5" customHeight="1">
      <c r="B34" s="1205" t="s">
        <v>1452</v>
      </c>
      <c r="C34" s="1281"/>
      <c r="D34" s="1283">
        <v>0</v>
      </c>
      <c r="E34" s="1281"/>
      <c r="F34" s="1283">
        <v>0</v>
      </c>
      <c r="G34" s="1281"/>
      <c r="H34" s="1283">
        <f t="shared" si="0"/>
        <v>0</v>
      </c>
    </row>
    <row r="35" spans="2:8" ht="19.5" customHeight="1">
      <c r="B35" s="1205" t="s">
        <v>1453</v>
      </c>
      <c r="C35" s="1281"/>
      <c r="D35" s="1283">
        <v>62989.792259999995</v>
      </c>
      <c r="E35" s="1281"/>
      <c r="F35" s="1283">
        <v>63336.053240000001</v>
      </c>
      <c r="G35" s="1281"/>
      <c r="H35" s="1283">
        <f t="shared" si="0"/>
        <v>-346.26098000000638</v>
      </c>
    </row>
    <row r="36" spans="2:8" ht="19.5" customHeight="1">
      <c r="B36" s="1205" t="s">
        <v>1454</v>
      </c>
      <c r="C36" s="1281"/>
      <c r="D36" s="1283">
        <v>0</v>
      </c>
      <c r="E36" s="1281"/>
      <c r="F36" s="1283">
        <v>0</v>
      </c>
      <c r="G36" s="1281"/>
      <c r="H36" s="1283">
        <f t="shared" si="0"/>
        <v>0</v>
      </c>
    </row>
    <row r="37" spans="2:8" ht="19.5" customHeight="1" thickBot="1">
      <c r="B37" s="1284" t="s">
        <v>1455</v>
      </c>
      <c r="C37" s="1281"/>
      <c r="D37" s="1285">
        <v>0</v>
      </c>
      <c r="E37" s="1281"/>
      <c r="F37" s="1285">
        <v>0</v>
      </c>
      <c r="G37" s="1281"/>
      <c r="H37" s="1285">
        <f t="shared" si="0"/>
        <v>0</v>
      </c>
    </row>
    <row r="38" spans="2:8" ht="19.5" customHeight="1" thickBot="1">
      <c r="B38" s="1198" t="s">
        <v>1456</v>
      </c>
      <c r="C38" s="1196"/>
      <c r="D38" s="1199">
        <f>SUM(D32:D37)</f>
        <v>270977.40521</v>
      </c>
      <c r="E38" s="1196"/>
      <c r="F38" s="1199">
        <f>SUM(F32:F37)</f>
        <v>272861.95944000001</v>
      </c>
      <c r="G38" s="1196"/>
      <c r="H38" s="1199">
        <f t="shared" si="0"/>
        <v>-1884.5542300000088</v>
      </c>
    </row>
    <row r="39" spans="2:8" ht="19.5" customHeight="1" thickBot="1">
      <c r="B39" s="1198" t="s">
        <v>1457</v>
      </c>
      <c r="C39" s="1196"/>
      <c r="D39" s="1199">
        <f>+D38+D31</f>
        <v>3557043.9945900002</v>
      </c>
      <c r="E39" s="1196"/>
      <c r="F39" s="1199">
        <f>+F38+F31</f>
        <v>3328128.3583400003</v>
      </c>
      <c r="G39" s="1196"/>
      <c r="H39" s="1199">
        <f t="shared" si="0"/>
        <v>228915.63624999998</v>
      </c>
    </row>
    <row r="41" spans="2:8">
      <c r="D41" s="1201"/>
    </row>
    <row r="42" spans="2:8">
      <c r="D42" s="1201"/>
    </row>
    <row r="43" spans="2:8" s="1203" customFormat="1" ht="12.75">
      <c r="D43" s="1204"/>
      <c r="E43" s="1204"/>
      <c r="F43" s="1204"/>
    </row>
    <row r="44" spans="2:8" s="1203" customFormat="1" ht="12.75">
      <c r="D44" s="1204"/>
      <c r="E44" s="1204"/>
      <c r="F44" s="1204"/>
    </row>
    <row r="45" spans="2:8" s="1203" customFormat="1" ht="12.75">
      <c r="D45" s="1204"/>
      <c r="E45" s="1204"/>
      <c r="F45" s="1204"/>
    </row>
    <row r="46" spans="2:8" s="1203" customFormat="1" ht="12.75">
      <c r="D46" s="1204"/>
      <c r="E46" s="1204"/>
      <c r="F46" s="1204"/>
    </row>
  </sheetData>
  <mergeCells count="1">
    <mergeCell ref="A3:D3"/>
  </mergeCells>
  <hyperlinks>
    <hyperlink ref="O2" location="Índice!A1" display="Voltar ao Índice" xr:uid="{C8702DCA-733C-4950-980B-E661E721360C}"/>
  </hyperlinks>
  <pageMargins left="0.7" right="0.7" top="0.75" bottom="0.75" header="0.3" footer="0.3"/>
  <pageSetup paperSize="9" scale="53"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0000"/>
  </sheetPr>
  <dimension ref="B1:K167"/>
  <sheetViews>
    <sheetView showGridLines="0" zoomScaleNormal="100" zoomScalePageLayoutView="80" workbookViewId="0"/>
  </sheetViews>
  <sheetFormatPr defaultColWidth="9" defaultRowHeight="18.75"/>
  <cols>
    <col min="1" max="1" width="4.7109375" style="2" customWidth="1"/>
    <col min="2" max="2" width="9" style="2"/>
    <col min="3" max="3" width="117.7109375" style="1207" customWidth="1"/>
    <col min="4" max="4" width="20.7109375" style="2" customWidth="1"/>
    <col min="5" max="5" width="9" style="2"/>
    <col min="6" max="9" width="20.7109375" style="2" customWidth="1"/>
    <col min="10" max="10" width="10.28515625" style="2" bestFit="1" customWidth="1"/>
    <col min="11" max="16384" width="9" style="2"/>
  </cols>
  <sheetData>
    <row r="1" spans="2:10" ht="25.5" customHeight="1">
      <c r="B1" s="1" t="s">
        <v>1459</v>
      </c>
      <c r="C1" s="1206"/>
      <c r="F1" s="4" t="s">
        <v>4</v>
      </c>
    </row>
    <row r="2" spans="2:10" ht="22.5" customHeight="1">
      <c r="B2" s="5" t="s">
        <v>5</v>
      </c>
    </row>
    <row r="3" spans="2:10">
      <c r="B3" s="158"/>
      <c r="C3" s="1208"/>
      <c r="D3" s="157">
        <v>45627</v>
      </c>
      <c r="F3" s="157"/>
      <c r="G3" s="157"/>
      <c r="H3" s="157"/>
      <c r="I3" s="157"/>
    </row>
    <row r="4" spans="2:10" ht="52.5" customHeight="1">
      <c r="B4" s="12"/>
      <c r="C4" s="1209"/>
      <c r="D4" s="1109" t="s">
        <v>320</v>
      </c>
      <c r="F4"/>
      <c r="G4"/>
      <c r="H4"/>
      <c r="I4"/>
      <c r="J4"/>
    </row>
    <row r="5" spans="2:10" ht="25.15" customHeight="1">
      <c r="B5" s="1580" t="s">
        <v>319</v>
      </c>
      <c r="C5" s="1580"/>
      <c r="D5" s="1580"/>
      <c r="F5"/>
      <c r="G5"/>
      <c r="H5"/>
      <c r="I5"/>
      <c r="J5"/>
    </row>
    <row r="6" spans="2:10" ht="18" customHeight="1">
      <c r="B6" s="145">
        <v>1</v>
      </c>
      <c r="C6" s="1210" t="s">
        <v>318</v>
      </c>
      <c r="D6" s="144">
        <v>1972962.08</v>
      </c>
      <c r="F6"/>
      <c r="G6"/>
      <c r="H6"/>
      <c r="I6"/>
      <c r="J6"/>
    </row>
    <row r="7" spans="2:10" ht="18" customHeight="1">
      <c r="B7" s="143">
        <v>2</v>
      </c>
      <c r="C7" s="1211" t="s">
        <v>317</v>
      </c>
      <c r="D7" s="142">
        <v>390780.74200000003</v>
      </c>
      <c r="F7"/>
      <c r="G7"/>
      <c r="H7"/>
      <c r="I7"/>
      <c r="J7"/>
    </row>
    <row r="8" spans="2:10" ht="18" customHeight="1">
      <c r="B8" s="143">
        <v>3</v>
      </c>
      <c r="C8" s="1211" t="s">
        <v>316</v>
      </c>
      <c r="D8" s="142">
        <v>515211.47279000003</v>
      </c>
      <c r="F8"/>
      <c r="G8"/>
      <c r="H8"/>
      <c r="I8"/>
      <c r="J8"/>
    </row>
    <row r="9" spans="2:10" ht="18" customHeight="1">
      <c r="B9" s="143" t="s">
        <v>315</v>
      </c>
      <c r="C9" s="1211" t="s">
        <v>314</v>
      </c>
      <c r="D9" s="142">
        <v>0</v>
      </c>
      <c r="F9"/>
      <c r="G9"/>
      <c r="H9"/>
      <c r="I9"/>
      <c r="J9"/>
    </row>
    <row r="10" spans="2:10" ht="18" customHeight="1">
      <c r="B10" s="143">
        <v>4</v>
      </c>
      <c r="C10" s="1211" t="s">
        <v>313</v>
      </c>
      <c r="D10" s="142">
        <v>0</v>
      </c>
      <c r="F10"/>
      <c r="G10"/>
      <c r="H10"/>
      <c r="I10"/>
      <c r="J10"/>
    </row>
    <row r="11" spans="2:10" ht="18" customHeight="1">
      <c r="B11" s="143">
        <v>5</v>
      </c>
      <c r="C11" s="1211" t="s">
        <v>312</v>
      </c>
      <c r="D11" s="142">
        <v>0</v>
      </c>
      <c r="F11"/>
      <c r="G11"/>
      <c r="H11"/>
      <c r="I11"/>
      <c r="J11"/>
    </row>
    <row r="12" spans="2:10" ht="18" customHeight="1">
      <c r="B12" s="156" t="s">
        <v>311</v>
      </c>
      <c r="C12" s="1212" t="s">
        <v>310</v>
      </c>
      <c r="D12" s="155">
        <v>0</v>
      </c>
      <c r="F12"/>
      <c r="G12"/>
      <c r="H12"/>
      <c r="I12"/>
      <c r="J12"/>
    </row>
    <row r="13" spans="2:10" s="180" customFormat="1" ht="18" customHeight="1" thickBot="1">
      <c r="B13" s="197">
        <v>6</v>
      </c>
      <c r="C13" s="1213" t="s">
        <v>309</v>
      </c>
      <c r="D13" s="198">
        <f>+D6+D7+D8+D9+D10+D11+D12</f>
        <v>2878954.2947900002</v>
      </c>
      <c r="F13"/>
      <c r="G13"/>
      <c r="H13"/>
      <c r="I13"/>
      <c r="J13"/>
    </row>
    <row r="14" spans="2:10" ht="18" customHeight="1">
      <c r="B14" s="1581" t="s">
        <v>308</v>
      </c>
      <c r="C14" s="1581"/>
      <c r="D14" s="1581"/>
      <c r="F14"/>
      <c r="G14"/>
      <c r="H14"/>
      <c r="I14"/>
      <c r="J14"/>
    </row>
    <row r="15" spans="2:10" s="15" customFormat="1" ht="18" customHeight="1">
      <c r="B15" s="145">
        <v>7</v>
      </c>
      <c r="C15" s="1214" t="s">
        <v>307</v>
      </c>
      <c r="D15" s="144">
        <v>-7683.5231699999995</v>
      </c>
      <c r="F15"/>
      <c r="G15"/>
      <c r="H15"/>
      <c r="I15"/>
      <c r="J15"/>
    </row>
    <row r="16" spans="2:10" s="15" customFormat="1" ht="18" customHeight="1">
      <c r="B16" s="143">
        <v>8</v>
      </c>
      <c r="C16" s="1215" t="s">
        <v>306</v>
      </c>
      <c r="D16" s="142">
        <v>-2651.7240000000002</v>
      </c>
      <c r="F16"/>
      <c r="G16"/>
      <c r="H16"/>
      <c r="I16"/>
      <c r="J16"/>
    </row>
    <row r="17" spans="2:10" s="15" customFormat="1" ht="18" customHeight="1">
      <c r="B17" s="143">
        <v>9</v>
      </c>
      <c r="C17" s="1215" t="s">
        <v>168</v>
      </c>
      <c r="D17" s="142">
        <v>0</v>
      </c>
      <c r="F17"/>
      <c r="G17"/>
      <c r="H17"/>
      <c r="I17"/>
      <c r="J17"/>
    </row>
    <row r="18" spans="2:10" s="15" customFormat="1" ht="18" customHeight="1">
      <c r="B18" s="143">
        <v>10</v>
      </c>
      <c r="C18" s="1215" t="s">
        <v>305</v>
      </c>
      <c r="D18" s="142">
        <v>0</v>
      </c>
      <c r="F18"/>
      <c r="G18"/>
      <c r="H18"/>
      <c r="I18"/>
      <c r="J18"/>
    </row>
    <row r="19" spans="2:10" s="15" customFormat="1" ht="18" customHeight="1">
      <c r="B19" s="143">
        <v>11</v>
      </c>
      <c r="C19" s="1215" t="s">
        <v>304</v>
      </c>
      <c r="D19" s="142">
        <v>-18249.606</v>
      </c>
      <c r="F19"/>
      <c r="G19"/>
      <c r="H19"/>
      <c r="I19"/>
      <c r="J19"/>
    </row>
    <row r="20" spans="2:10" s="15" customFormat="1" ht="18" customHeight="1">
      <c r="B20" s="143">
        <v>12</v>
      </c>
      <c r="C20" s="1215" t="s">
        <v>303</v>
      </c>
      <c r="D20" s="142">
        <v>0</v>
      </c>
      <c r="F20"/>
      <c r="G20"/>
      <c r="H20"/>
      <c r="I20"/>
      <c r="J20"/>
    </row>
    <row r="21" spans="2:10" s="15" customFormat="1" ht="18" customHeight="1">
      <c r="B21" s="143">
        <v>13</v>
      </c>
      <c r="C21" s="1215" t="s">
        <v>302</v>
      </c>
      <c r="D21" s="142">
        <v>0</v>
      </c>
      <c r="F21"/>
      <c r="G21"/>
      <c r="H21"/>
      <c r="I21"/>
      <c r="J21"/>
    </row>
    <row r="22" spans="2:10" s="15" customFormat="1" ht="18" customHeight="1">
      <c r="B22" s="143">
        <v>14</v>
      </c>
      <c r="C22" s="1215" t="s">
        <v>301</v>
      </c>
      <c r="D22" s="142">
        <v>0</v>
      </c>
      <c r="F22"/>
      <c r="G22"/>
      <c r="H22"/>
      <c r="I22"/>
      <c r="J22"/>
    </row>
    <row r="23" spans="2:10" s="15" customFormat="1" ht="18" customHeight="1">
      <c r="B23" s="143">
        <v>15</v>
      </c>
      <c r="C23" s="1215" t="s">
        <v>300</v>
      </c>
      <c r="D23" s="142">
        <v>-73960.956000000006</v>
      </c>
      <c r="F23"/>
      <c r="G23"/>
      <c r="H23"/>
      <c r="I23"/>
      <c r="J23"/>
    </row>
    <row r="24" spans="2:10" s="15" customFormat="1" ht="18" customHeight="1">
      <c r="B24" s="143">
        <v>16</v>
      </c>
      <c r="C24" s="1215" t="s">
        <v>299</v>
      </c>
      <c r="D24" s="142">
        <v>-2678.8580000000002</v>
      </c>
      <c r="F24"/>
      <c r="G24"/>
      <c r="H24"/>
      <c r="I24"/>
      <c r="J24"/>
    </row>
    <row r="25" spans="2:10" s="15" customFormat="1" ht="18" customHeight="1">
      <c r="B25" s="143">
        <v>17</v>
      </c>
      <c r="C25" s="1215" t="s">
        <v>298</v>
      </c>
      <c r="D25" s="142">
        <v>0</v>
      </c>
      <c r="F25"/>
      <c r="G25"/>
      <c r="H25"/>
      <c r="I25"/>
      <c r="J25"/>
    </row>
    <row r="26" spans="2:10" s="15" customFormat="1" ht="18" customHeight="1">
      <c r="B26" s="143">
        <v>18</v>
      </c>
      <c r="C26" s="1215" t="s">
        <v>297</v>
      </c>
      <c r="D26" s="142">
        <v>0</v>
      </c>
      <c r="F26"/>
      <c r="G26"/>
      <c r="H26"/>
      <c r="I26"/>
      <c r="J26"/>
    </row>
    <row r="27" spans="2:10" s="15" customFormat="1" ht="18" customHeight="1">
      <c r="B27" s="143">
        <v>19</v>
      </c>
      <c r="C27" s="1215" t="s">
        <v>296</v>
      </c>
      <c r="D27" s="142">
        <v>0</v>
      </c>
      <c r="F27"/>
      <c r="G27"/>
      <c r="H27"/>
      <c r="I27"/>
      <c r="J27"/>
    </row>
    <row r="28" spans="2:10" s="15" customFormat="1" ht="18" customHeight="1">
      <c r="B28" s="143">
        <v>20</v>
      </c>
      <c r="C28" s="1215" t="s">
        <v>168</v>
      </c>
      <c r="D28" s="142">
        <v>0</v>
      </c>
      <c r="F28"/>
      <c r="G28"/>
      <c r="H28"/>
      <c r="I28"/>
      <c r="J28"/>
    </row>
    <row r="29" spans="2:10" s="15" customFormat="1" ht="18" customHeight="1">
      <c r="B29" s="143" t="s">
        <v>295</v>
      </c>
      <c r="C29" s="1215" t="s">
        <v>294</v>
      </c>
      <c r="D29" s="142">
        <v>-54824.03974</v>
      </c>
      <c r="F29"/>
      <c r="G29"/>
      <c r="H29"/>
      <c r="I29"/>
      <c r="J29"/>
    </row>
    <row r="30" spans="2:10" s="15" customFormat="1" ht="18" customHeight="1">
      <c r="B30" s="143" t="s">
        <v>293</v>
      </c>
      <c r="C30" s="1215" t="s">
        <v>292</v>
      </c>
      <c r="D30" s="142">
        <v>0</v>
      </c>
      <c r="F30"/>
      <c r="G30"/>
      <c r="H30"/>
      <c r="I30"/>
      <c r="J30"/>
    </row>
    <row r="31" spans="2:10" s="15" customFormat="1" ht="18" customHeight="1">
      <c r="B31" s="143" t="s">
        <v>291</v>
      </c>
      <c r="C31" s="1216" t="s">
        <v>290</v>
      </c>
      <c r="D31" s="142">
        <f>+D29</f>
        <v>-54824.03974</v>
      </c>
      <c r="F31"/>
      <c r="G31"/>
      <c r="H31"/>
      <c r="I31"/>
      <c r="J31"/>
    </row>
    <row r="32" spans="2:10" s="15" customFormat="1" ht="18" customHeight="1">
      <c r="B32" s="143" t="s">
        <v>289</v>
      </c>
      <c r="C32" s="1215" t="s">
        <v>288</v>
      </c>
      <c r="D32" s="142">
        <v>0</v>
      </c>
      <c r="F32"/>
      <c r="G32"/>
      <c r="H32"/>
      <c r="I32"/>
      <c r="J32"/>
    </row>
    <row r="33" spans="2:10" s="15" customFormat="1" ht="18" customHeight="1">
      <c r="B33" s="143">
        <v>21</v>
      </c>
      <c r="C33" s="1215" t="s">
        <v>287</v>
      </c>
      <c r="D33" s="142">
        <v>0</v>
      </c>
      <c r="F33"/>
      <c r="G33"/>
      <c r="H33"/>
      <c r="I33"/>
      <c r="J33"/>
    </row>
    <row r="34" spans="2:10" s="15" customFormat="1" ht="18" customHeight="1">
      <c r="B34" s="143">
        <v>22</v>
      </c>
      <c r="C34" s="1215" t="s">
        <v>286</v>
      </c>
      <c r="D34" s="142">
        <v>0</v>
      </c>
      <c r="F34"/>
      <c r="G34"/>
      <c r="H34"/>
      <c r="I34"/>
      <c r="J34"/>
    </row>
    <row r="35" spans="2:10" s="15" customFormat="1" ht="18" customHeight="1">
      <c r="B35" s="143">
        <v>23</v>
      </c>
      <c r="C35" s="1215" t="s">
        <v>285</v>
      </c>
      <c r="D35" s="142">
        <v>0</v>
      </c>
      <c r="F35"/>
      <c r="G35"/>
      <c r="H35"/>
      <c r="I35"/>
      <c r="J35"/>
    </row>
    <row r="36" spans="2:10" s="15" customFormat="1" ht="18" customHeight="1">
      <c r="B36" s="143">
        <v>24</v>
      </c>
      <c r="C36" s="1215" t="s">
        <v>168</v>
      </c>
      <c r="D36" s="142">
        <v>0</v>
      </c>
      <c r="F36"/>
      <c r="G36"/>
      <c r="H36"/>
      <c r="I36"/>
      <c r="J36"/>
    </row>
    <row r="37" spans="2:10" s="15" customFormat="1" ht="18" customHeight="1">
      <c r="B37" s="143">
        <v>25</v>
      </c>
      <c r="C37" s="1215" t="s">
        <v>284</v>
      </c>
      <c r="D37" s="142">
        <v>0</v>
      </c>
      <c r="F37"/>
      <c r="G37"/>
      <c r="H37"/>
      <c r="I37"/>
      <c r="J37"/>
    </row>
    <row r="38" spans="2:10" s="15" customFormat="1" ht="18" customHeight="1">
      <c r="B38" s="143" t="s">
        <v>283</v>
      </c>
      <c r="C38" s="1215" t="s">
        <v>282</v>
      </c>
      <c r="D38" s="142">
        <v>0</v>
      </c>
      <c r="F38"/>
      <c r="G38"/>
      <c r="H38"/>
      <c r="I38"/>
      <c r="J38"/>
    </row>
    <row r="39" spans="2:10" s="15" customFormat="1" ht="18" customHeight="1">
      <c r="B39" s="143" t="s">
        <v>281</v>
      </c>
      <c r="C39" s="1215" t="s">
        <v>280</v>
      </c>
      <c r="D39" s="142">
        <v>0</v>
      </c>
      <c r="F39"/>
      <c r="G39"/>
      <c r="H39"/>
      <c r="I39"/>
      <c r="J39"/>
    </row>
    <row r="40" spans="2:10" s="15" customFormat="1" ht="18" customHeight="1">
      <c r="B40" s="143">
        <v>26</v>
      </c>
      <c r="C40" s="1215" t="s">
        <v>168</v>
      </c>
      <c r="D40" s="142">
        <v>0</v>
      </c>
      <c r="F40"/>
      <c r="G40"/>
      <c r="H40"/>
      <c r="I40"/>
      <c r="J40"/>
    </row>
    <row r="41" spans="2:10" s="15" customFormat="1" ht="18" customHeight="1">
      <c r="B41" s="143">
        <v>27</v>
      </c>
      <c r="C41" s="1215" t="s">
        <v>279</v>
      </c>
      <c r="D41" s="142">
        <v>0</v>
      </c>
      <c r="F41"/>
      <c r="G41"/>
      <c r="H41"/>
      <c r="I41"/>
      <c r="J41"/>
    </row>
    <row r="42" spans="2:10" s="15" customFormat="1" ht="18" customHeight="1">
      <c r="B42" s="156" t="s">
        <v>278</v>
      </c>
      <c r="C42" s="1217" t="s">
        <v>277</v>
      </c>
      <c r="D42" s="155">
        <v>-132838.99850000005</v>
      </c>
      <c r="F42"/>
      <c r="G42"/>
      <c r="H42"/>
      <c r="I42"/>
      <c r="J42"/>
    </row>
    <row r="43" spans="2:10" s="180" customFormat="1" ht="18" customHeight="1">
      <c r="B43" s="195">
        <v>28</v>
      </c>
      <c r="C43" s="1218" t="s">
        <v>276</v>
      </c>
      <c r="D43" s="196">
        <f>+D15+D16+D17+D18+D19+D20+D22+D23+D24++D25+D26+D27+D28+D29+D33+D34+D38+D39+D40+D41+D42</f>
        <v>-292887.70541000005</v>
      </c>
      <c r="F43"/>
      <c r="G43"/>
      <c r="H43"/>
      <c r="I43"/>
      <c r="J43"/>
    </row>
    <row r="44" spans="2:10" s="180" customFormat="1" ht="18" customHeight="1" thickBot="1">
      <c r="B44" s="197">
        <v>29</v>
      </c>
      <c r="C44" s="1219" t="s">
        <v>12</v>
      </c>
      <c r="D44" s="198">
        <f>+D43+D13</f>
        <v>2586066.5893800003</v>
      </c>
      <c r="F44"/>
      <c r="G44"/>
      <c r="H44"/>
      <c r="I44"/>
      <c r="J44"/>
    </row>
    <row r="45" spans="2:10" ht="18" customHeight="1">
      <c r="B45" s="1581" t="s">
        <v>275</v>
      </c>
      <c r="C45" s="1581"/>
      <c r="D45" s="1581"/>
      <c r="F45"/>
      <c r="G45"/>
      <c r="H45"/>
      <c r="I45"/>
      <c r="J45"/>
    </row>
    <row r="46" spans="2:10" s="15" customFormat="1" ht="18" customHeight="1">
      <c r="B46" s="145">
        <v>30</v>
      </c>
      <c r="C46" s="1214" t="s">
        <v>252</v>
      </c>
      <c r="D46" s="144">
        <v>700000</v>
      </c>
      <c r="F46"/>
      <c r="G46"/>
      <c r="H46"/>
      <c r="I46"/>
      <c r="J46"/>
    </row>
    <row r="47" spans="2:10" s="15" customFormat="1" ht="18" customHeight="1">
      <c r="B47" s="143">
        <v>31</v>
      </c>
      <c r="C47" s="1215" t="s">
        <v>274</v>
      </c>
      <c r="D47" s="142">
        <v>0</v>
      </c>
      <c r="F47"/>
      <c r="G47"/>
      <c r="H47"/>
      <c r="I47"/>
      <c r="J47"/>
    </row>
    <row r="48" spans="2:10" s="15" customFormat="1" ht="18" customHeight="1">
      <c r="B48" s="143">
        <v>32</v>
      </c>
      <c r="C48" s="1215" t="s">
        <v>273</v>
      </c>
      <c r="D48" s="142">
        <v>0</v>
      </c>
      <c r="F48"/>
      <c r="G48"/>
      <c r="H48"/>
      <c r="I48"/>
      <c r="J48"/>
    </row>
    <row r="49" spans="2:10" s="15" customFormat="1" ht="18" customHeight="1">
      <c r="B49" s="143">
        <v>33</v>
      </c>
      <c r="C49" s="1215" t="s">
        <v>272</v>
      </c>
      <c r="D49" s="142">
        <v>0</v>
      </c>
      <c r="F49"/>
      <c r="G49"/>
      <c r="H49"/>
      <c r="I49"/>
      <c r="J49"/>
    </row>
    <row r="50" spans="2:10" s="21" customFormat="1" ht="18" customHeight="1">
      <c r="B50" s="143" t="s">
        <v>271</v>
      </c>
      <c r="C50" s="1215" t="s">
        <v>270</v>
      </c>
      <c r="D50" s="142">
        <v>0</v>
      </c>
      <c r="F50"/>
      <c r="G50"/>
      <c r="H50"/>
      <c r="I50"/>
      <c r="J50"/>
    </row>
    <row r="51" spans="2:10" s="21" customFormat="1" ht="18" customHeight="1">
      <c r="B51" s="143" t="s">
        <v>269</v>
      </c>
      <c r="C51" s="1215" t="s">
        <v>268</v>
      </c>
      <c r="D51" s="142">
        <v>0</v>
      </c>
      <c r="F51"/>
      <c r="G51"/>
      <c r="H51"/>
      <c r="I51"/>
      <c r="J51"/>
    </row>
    <row r="52" spans="2:10" s="15" customFormat="1" ht="18" customHeight="1">
      <c r="B52" s="143">
        <v>34</v>
      </c>
      <c r="C52" s="1215" t="s">
        <v>267</v>
      </c>
      <c r="D52" s="142">
        <v>0</v>
      </c>
      <c r="F52"/>
      <c r="G52"/>
      <c r="H52"/>
      <c r="I52"/>
      <c r="J52"/>
    </row>
    <row r="53" spans="2:10" s="15" customFormat="1" ht="18" customHeight="1">
      <c r="B53" s="143">
        <v>35</v>
      </c>
      <c r="C53" s="1215" t="s">
        <v>266</v>
      </c>
      <c r="D53" s="142">
        <v>0</v>
      </c>
      <c r="F53"/>
      <c r="G53"/>
      <c r="H53"/>
      <c r="I53"/>
      <c r="J53"/>
    </row>
    <row r="54" spans="2:10" s="15" customFormat="1" ht="18" customHeight="1" thickBot="1">
      <c r="B54" s="147">
        <v>36</v>
      </c>
      <c r="C54" s="1220" t="s">
        <v>265</v>
      </c>
      <c r="D54" s="146">
        <f>+D46+D49+D50+D51+D52</f>
        <v>700000</v>
      </c>
      <c r="F54"/>
      <c r="G54"/>
      <c r="H54"/>
      <c r="I54"/>
      <c r="J54"/>
    </row>
    <row r="55" spans="2:10" ht="18" customHeight="1">
      <c r="B55" s="1580" t="s">
        <v>264</v>
      </c>
      <c r="C55" s="1580"/>
      <c r="D55" s="1580"/>
      <c r="F55"/>
      <c r="G55"/>
      <c r="H55"/>
      <c r="I55"/>
      <c r="J55"/>
    </row>
    <row r="56" spans="2:10" s="15" customFormat="1" ht="18" customHeight="1">
      <c r="B56" s="145">
        <v>37</v>
      </c>
      <c r="C56" s="1214" t="s">
        <v>263</v>
      </c>
      <c r="D56" s="144">
        <v>0</v>
      </c>
      <c r="F56"/>
      <c r="G56"/>
      <c r="H56"/>
      <c r="I56"/>
      <c r="J56"/>
    </row>
    <row r="57" spans="2:10" s="15" customFormat="1" ht="18" customHeight="1">
      <c r="B57" s="143">
        <v>38</v>
      </c>
      <c r="C57" s="1215" t="s">
        <v>262</v>
      </c>
      <c r="D57" s="142">
        <v>0</v>
      </c>
      <c r="F57"/>
      <c r="G57"/>
      <c r="H57"/>
      <c r="I57"/>
      <c r="J57"/>
    </row>
    <row r="58" spans="2:10" s="15" customFormat="1" ht="18" customHeight="1">
      <c r="B58" s="143">
        <v>39</v>
      </c>
      <c r="C58" s="1215" t="s">
        <v>261</v>
      </c>
      <c r="D58" s="142">
        <v>0</v>
      </c>
      <c r="F58"/>
      <c r="G58"/>
      <c r="H58"/>
      <c r="I58"/>
      <c r="J58"/>
    </row>
    <row r="59" spans="2:10" s="15" customFormat="1" ht="18" customHeight="1">
      <c r="B59" s="143">
        <v>40</v>
      </c>
      <c r="C59" s="1215" t="s">
        <v>260</v>
      </c>
      <c r="D59" s="142">
        <v>0</v>
      </c>
      <c r="F59"/>
      <c r="G59"/>
      <c r="H59"/>
      <c r="I59"/>
      <c r="J59"/>
    </row>
    <row r="60" spans="2:10" s="15" customFormat="1" ht="18" customHeight="1">
      <c r="B60" s="143">
        <v>41</v>
      </c>
      <c r="C60" s="1215" t="s">
        <v>168</v>
      </c>
      <c r="D60" s="142">
        <v>0</v>
      </c>
      <c r="F60"/>
      <c r="G60"/>
      <c r="H60"/>
      <c r="I60"/>
      <c r="J60"/>
    </row>
    <row r="61" spans="2:10" s="15" customFormat="1" ht="18" customHeight="1">
      <c r="B61" s="143">
        <v>42</v>
      </c>
      <c r="C61" s="1215" t="s">
        <v>259</v>
      </c>
      <c r="D61" s="142">
        <v>0</v>
      </c>
      <c r="F61"/>
      <c r="G61"/>
      <c r="H61"/>
      <c r="I61"/>
      <c r="J61"/>
    </row>
    <row r="62" spans="2:10" s="15" customFormat="1" ht="18" customHeight="1">
      <c r="B62" s="143" t="s">
        <v>258</v>
      </c>
      <c r="C62" s="1215" t="s">
        <v>257</v>
      </c>
      <c r="D62" s="142">
        <v>0</v>
      </c>
      <c r="F62"/>
      <c r="G62"/>
      <c r="H62"/>
      <c r="I62"/>
      <c r="J62"/>
    </row>
    <row r="63" spans="2:10" s="15" customFormat="1" ht="18" customHeight="1">
      <c r="B63" s="143">
        <v>43</v>
      </c>
      <c r="C63" s="1215" t="s">
        <v>256</v>
      </c>
      <c r="D63" s="142">
        <v>0</v>
      </c>
      <c r="F63"/>
      <c r="G63"/>
      <c r="H63"/>
      <c r="I63"/>
      <c r="J63"/>
    </row>
    <row r="64" spans="2:10" s="15" customFormat="1" ht="18" customHeight="1">
      <c r="B64" s="143">
        <v>44</v>
      </c>
      <c r="C64" s="1215" t="s">
        <v>255</v>
      </c>
      <c r="D64" s="142">
        <f>+D46</f>
        <v>700000</v>
      </c>
      <c r="F64"/>
      <c r="G64"/>
      <c r="H64"/>
      <c r="I64"/>
      <c r="J64"/>
    </row>
    <row r="65" spans="2:10" s="15" customFormat="1" ht="18" customHeight="1" thickBot="1">
      <c r="B65" s="147">
        <v>45</v>
      </c>
      <c r="C65" s="1220" t="s">
        <v>254</v>
      </c>
      <c r="D65" s="146">
        <f>+D64+D44</f>
        <v>3286066.5893800003</v>
      </c>
      <c r="F65"/>
      <c r="G65"/>
      <c r="H65"/>
      <c r="I65"/>
      <c r="J65"/>
    </row>
    <row r="66" spans="2:10" ht="18" customHeight="1">
      <c r="B66" s="1580" t="s">
        <v>253</v>
      </c>
      <c r="C66" s="1580"/>
      <c r="D66" s="1580"/>
      <c r="F66"/>
      <c r="G66"/>
      <c r="H66"/>
      <c r="I66"/>
      <c r="J66"/>
    </row>
    <row r="67" spans="2:10" s="15" customFormat="1" ht="18" customHeight="1">
      <c r="B67" s="145">
        <v>46</v>
      </c>
      <c r="C67" s="1214" t="s">
        <v>252</v>
      </c>
      <c r="D67" s="144">
        <v>207987.61294999998</v>
      </c>
      <c r="F67"/>
      <c r="G67"/>
      <c r="H67"/>
      <c r="I67"/>
      <c r="J67"/>
    </row>
    <row r="68" spans="2:10" s="15" customFormat="1" ht="18" customHeight="1">
      <c r="B68" s="143">
        <v>47</v>
      </c>
      <c r="C68" s="1215" t="s">
        <v>251</v>
      </c>
      <c r="D68" s="142">
        <v>0</v>
      </c>
      <c r="F68"/>
      <c r="G68"/>
      <c r="H68"/>
      <c r="I68"/>
      <c r="J68"/>
    </row>
    <row r="69" spans="2:10" s="21" customFormat="1" ht="18" customHeight="1">
      <c r="B69" s="143" t="s">
        <v>250</v>
      </c>
      <c r="C69" s="1215" t="s">
        <v>249</v>
      </c>
      <c r="D69" s="142">
        <v>0</v>
      </c>
      <c r="F69"/>
      <c r="G69"/>
      <c r="H69"/>
      <c r="I69"/>
      <c r="J69"/>
    </row>
    <row r="70" spans="2:10" s="21" customFormat="1" ht="18" customHeight="1">
      <c r="B70" s="143" t="s">
        <v>248</v>
      </c>
      <c r="C70" s="1215" t="s">
        <v>247</v>
      </c>
      <c r="D70" s="142">
        <v>0</v>
      </c>
      <c r="F70"/>
      <c r="G70"/>
      <c r="H70"/>
      <c r="I70"/>
      <c r="J70"/>
    </row>
    <row r="71" spans="2:10" s="15" customFormat="1" ht="18" customHeight="1">
      <c r="B71" s="143">
        <v>48</v>
      </c>
      <c r="C71" s="1215" t="s">
        <v>246</v>
      </c>
      <c r="D71" s="142">
        <v>0</v>
      </c>
      <c r="F71"/>
      <c r="G71"/>
      <c r="H71"/>
      <c r="I71"/>
      <c r="J71"/>
    </row>
    <row r="72" spans="2:10" s="15" customFormat="1" ht="18" customHeight="1">
      <c r="B72" s="143">
        <v>49</v>
      </c>
      <c r="C72" s="1215" t="s">
        <v>245</v>
      </c>
      <c r="D72" s="142">
        <v>0</v>
      </c>
      <c r="F72"/>
      <c r="G72"/>
      <c r="H72"/>
      <c r="I72"/>
      <c r="J72"/>
    </row>
    <row r="73" spans="2:10" s="15" customFormat="1" ht="18" customHeight="1">
      <c r="B73" s="143">
        <v>50</v>
      </c>
      <c r="C73" s="1215" t="s">
        <v>244</v>
      </c>
      <c r="D73" s="142">
        <v>62989.792259999995</v>
      </c>
      <c r="F73"/>
      <c r="G73"/>
      <c r="H73"/>
      <c r="I73"/>
      <c r="J73"/>
    </row>
    <row r="74" spans="2:10" s="15" customFormat="1" ht="18" customHeight="1" thickBot="1">
      <c r="B74" s="147">
        <v>51</v>
      </c>
      <c r="C74" s="1220" t="s">
        <v>243</v>
      </c>
      <c r="D74" s="146">
        <f>+D67+D68+D69+D70+D71+D73</f>
        <v>270977.40521</v>
      </c>
      <c r="F74"/>
      <c r="G74"/>
      <c r="H74"/>
      <c r="I74"/>
      <c r="J74"/>
    </row>
    <row r="75" spans="2:10" ht="18" customHeight="1">
      <c r="B75" s="1580" t="s">
        <v>242</v>
      </c>
      <c r="C75" s="1580"/>
      <c r="D75" s="1580"/>
      <c r="F75"/>
      <c r="G75"/>
      <c r="H75"/>
      <c r="I75"/>
      <c r="J75"/>
    </row>
    <row r="76" spans="2:10" s="15" customFormat="1" ht="18" customHeight="1">
      <c r="B76" s="145">
        <v>52</v>
      </c>
      <c r="C76" s="1214" t="s">
        <v>241</v>
      </c>
      <c r="D76" s="144">
        <v>0</v>
      </c>
      <c r="F76"/>
      <c r="G76"/>
      <c r="H76"/>
      <c r="I76"/>
      <c r="J76"/>
    </row>
    <row r="77" spans="2:10" s="15" customFormat="1" ht="18" customHeight="1">
      <c r="B77" s="143">
        <v>53</v>
      </c>
      <c r="C77" s="1215" t="s">
        <v>240</v>
      </c>
      <c r="D77" s="142">
        <v>0</v>
      </c>
      <c r="F77"/>
      <c r="G77"/>
      <c r="H77"/>
      <c r="I77"/>
      <c r="J77"/>
    </row>
    <row r="78" spans="2:10" s="15" customFormat="1" ht="18" customHeight="1">
      <c r="B78" s="143">
        <v>54</v>
      </c>
      <c r="C78" s="1215" t="s">
        <v>239</v>
      </c>
      <c r="D78" s="142">
        <v>0</v>
      </c>
      <c r="F78"/>
      <c r="G78"/>
      <c r="H78"/>
      <c r="I78"/>
      <c r="J78"/>
    </row>
    <row r="79" spans="2:10" s="15" customFormat="1" ht="18" customHeight="1">
      <c r="B79" s="143" t="s">
        <v>238</v>
      </c>
      <c r="C79" s="1215" t="s">
        <v>168</v>
      </c>
      <c r="D79" s="142">
        <v>0</v>
      </c>
      <c r="F79"/>
      <c r="G79"/>
      <c r="H79"/>
      <c r="I79"/>
      <c r="J79"/>
    </row>
    <row r="80" spans="2:10" s="15" customFormat="1" ht="18" customHeight="1">
      <c r="B80" s="143">
        <v>55</v>
      </c>
      <c r="C80" s="1215" t="s">
        <v>237</v>
      </c>
      <c r="D80" s="142">
        <v>0</v>
      </c>
      <c r="F80"/>
      <c r="G80"/>
      <c r="H80"/>
      <c r="I80"/>
      <c r="J80"/>
    </row>
    <row r="81" spans="2:10" s="15" customFormat="1" ht="18" customHeight="1">
      <c r="B81" s="143">
        <v>56</v>
      </c>
      <c r="C81" s="1215" t="s">
        <v>168</v>
      </c>
      <c r="D81" s="142">
        <v>0</v>
      </c>
      <c r="F81"/>
      <c r="G81"/>
      <c r="H81"/>
      <c r="I81"/>
      <c r="J81"/>
    </row>
    <row r="82" spans="2:10" s="15" customFormat="1" ht="18" customHeight="1">
      <c r="B82" s="143" t="s">
        <v>236</v>
      </c>
      <c r="C82" s="1215" t="s">
        <v>235</v>
      </c>
      <c r="D82" s="142">
        <v>0</v>
      </c>
      <c r="F82"/>
      <c r="G82"/>
      <c r="H82"/>
      <c r="I82"/>
      <c r="J82"/>
    </row>
    <row r="83" spans="2:10" s="15" customFormat="1" ht="18" customHeight="1">
      <c r="B83" s="143" t="s">
        <v>234</v>
      </c>
      <c r="C83" s="1215" t="s">
        <v>233</v>
      </c>
      <c r="D83" s="142">
        <v>0</v>
      </c>
      <c r="F83"/>
      <c r="G83"/>
      <c r="H83"/>
      <c r="I83"/>
      <c r="J83"/>
    </row>
    <row r="84" spans="2:10" s="15" customFormat="1" ht="18" customHeight="1">
      <c r="B84" s="143">
        <v>57</v>
      </c>
      <c r="C84" s="1215" t="s">
        <v>232</v>
      </c>
      <c r="D84" s="142">
        <v>0</v>
      </c>
      <c r="F84"/>
      <c r="G84"/>
      <c r="H84"/>
      <c r="I84"/>
      <c r="J84"/>
    </row>
    <row r="85" spans="2:10" s="15" customFormat="1" ht="18" customHeight="1">
      <c r="B85" s="143">
        <v>58</v>
      </c>
      <c r="C85" s="1215" t="s">
        <v>231</v>
      </c>
      <c r="D85" s="142">
        <f>+D74</f>
        <v>270977.40521</v>
      </c>
      <c r="F85"/>
      <c r="G85"/>
      <c r="H85"/>
      <c r="I85"/>
      <c r="J85"/>
    </row>
    <row r="86" spans="2:10" s="15" customFormat="1" ht="18" customHeight="1">
      <c r="B86" s="143">
        <v>59</v>
      </c>
      <c r="C86" s="1215" t="s">
        <v>230</v>
      </c>
      <c r="D86" s="142">
        <f>+D65+D74</f>
        <v>3557043.9945900002</v>
      </c>
      <c r="F86"/>
      <c r="G86"/>
      <c r="H86"/>
      <c r="I86"/>
      <c r="J86"/>
    </row>
    <row r="87" spans="2:10" s="15" customFormat="1" ht="18" customHeight="1" thickBot="1">
      <c r="B87" s="147">
        <v>60</v>
      </c>
      <c r="C87" s="1220" t="s">
        <v>229</v>
      </c>
      <c r="D87" s="146">
        <v>16064500.8236781</v>
      </c>
      <c r="F87"/>
      <c r="G87"/>
      <c r="H87"/>
      <c r="I87"/>
      <c r="J87"/>
    </row>
    <row r="88" spans="2:10" ht="18" customHeight="1">
      <c r="B88" s="1581" t="s">
        <v>228</v>
      </c>
      <c r="C88" s="1581"/>
      <c r="D88" s="1581"/>
      <c r="F88"/>
      <c r="G88"/>
      <c r="H88"/>
      <c r="I88"/>
      <c r="J88"/>
    </row>
    <row r="89" spans="2:10" s="15" customFormat="1" ht="18" customHeight="1">
      <c r="B89" s="154">
        <v>61</v>
      </c>
      <c r="C89" s="1221" t="s">
        <v>227</v>
      </c>
      <c r="D89" s="153">
        <f>+D44/D87</f>
        <v>0.1609802021092554</v>
      </c>
      <c r="F89"/>
      <c r="G89"/>
      <c r="H89"/>
      <c r="I89"/>
      <c r="J89"/>
    </row>
    <row r="90" spans="2:10" s="15" customFormat="1" ht="18" customHeight="1">
      <c r="B90" s="152">
        <v>62</v>
      </c>
      <c r="C90" s="1222" t="s">
        <v>226</v>
      </c>
      <c r="D90" s="151">
        <f>+D65/D87</f>
        <v>0.20455454081315352</v>
      </c>
      <c r="F90"/>
      <c r="G90"/>
      <c r="H90"/>
      <c r="I90"/>
      <c r="J90"/>
    </row>
    <row r="91" spans="2:10" s="15" customFormat="1" ht="18" customHeight="1">
      <c r="B91" s="152">
        <v>63</v>
      </c>
      <c r="C91" s="1222" t="s">
        <v>225</v>
      </c>
      <c r="D91" s="151">
        <f>+D86/D87</f>
        <v>0.22142262829275922</v>
      </c>
      <c r="F91"/>
      <c r="G91"/>
      <c r="H91"/>
      <c r="I91"/>
      <c r="J91"/>
    </row>
    <row r="92" spans="2:10" s="15" customFormat="1" ht="18" customHeight="1">
      <c r="B92" s="152">
        <v>64</v>
      </c>
      <c r="C92" s="1222" t="s">
        <v>224</v>
      </c>
      <c r="D92" s="151">
        <f>+'3'!D6</f>
        <v>9.2568012602905494E-2</v>
      </c>
      <c r="F92"/>
      <c r="G92"/>
      <c r="H92"/>
      <c r="I92"/>
      <c r="J92"/>
    </row>
    <row r="93" spans="2:10" s="15" customFormat="1" ht="18" customHeight="1">
      <c r="B93" s="152">
        <v>65</v>
      </c>
      <c r="C93" s="1222" t="s">
        <v>223</v>
      </c>
      <c r="D93" s="151">
        <f>+'3'!G6</f>
        <v>2.5000000000000001E-2</v>
      </c>
      <c r="F93"/>
      <c r="G93"/>
      <c r="H93"/>
      <c r="I93"/>
      <c r="J93"/>
    </row>
    <row r="94" spans="2:10" s="15" customFormat="1" ht="18" customHeight="1">
      <c r="B94" s="152">
        <v>66</v>
      </c>
      <c r="C94" s="1222" t="s">
        <v>222</v>
      </c>
      <c r="D94" s="151">
        <f>+'3'!J6</f>
        <v>5.3000000021479637E-4</v>
      </c>
      <c r="F94"/>
      <c r="G94"/>
      <c r="H94"/>
      <c r="I94"/>
      <c r="J94"/>
    </row>
    <row r="95" spans="2:10" s="15" customFormat="1" ht="18" customHeight="1">
      <c r="B95" s="152">
        <v>67</v>
      </c>
      <c r="C95" s="1222" t="s">
        <v>221</v>
      </c>
      <c r="D95" s="151">
        <f>+'3'!I6</f>
        <v>7.7567626026906851E-3</v>
      </c>
      <c r="F95"/>
      <c r="G95"/>
      <c r="H95"/>
      <c r="I95"/>
      <c r="J95"/>
    </row>
    <row r="96" spans="2:10" s="15" customFormat="1" ht="18" customHeight="1">
      <c r="B96" s="152" t="s">
        <v>220</v>
      </c>
      <c r="C96" s="1222" t="s">
        <v>219</v>
      </c>
      <c r="D96" s="151">
        <f>+'3'!H6</f>
        <v>5.0000000000000001E-3</v>
      </c>
      <c r="F96"/>
      <c r="G96"/>
      <c r="H96"/>
      <c r="I96"/>
      <c r="J96"/>
    </row>
    <row r="97" spans="2:11" s="15" customFormat="1" ht="18" customHeight="1">
      <c r="B97" s="152" t="s">
        <v>218</v>
      </c>
      <c r="C97" s="1222" t="s">
        <v>217</v>
      </c>
      <c r="D97" s="151">
        <v>0</v>
      </c>
      <c r="F97"/>
      <c r="G97"/>
      <c r="H97"/>
      <c r="I97"/>
      <c r="J97"/>
      <c r="K97" s="1483"/>
    </row>
    <row r="98" spans="2:11" s="15" customFormat="1" ht="18" customHeight="1" thickBot="1">
      <c r="B98" s="150">
        <v>68</v>
      </c>
      <c r="C98" s="1223" t="s">
        <v>216</v>
      </c>
      <c r="D98" s="149">
        <f>+D90-D92</f>
        <v>0.11198652821024803</v>
      </c>
      <c r="F98"/>
      <c r="G98"/>
      <c r="H98"/>
      <c r="I98"/>
      <c r="J98"/>
    </row>
    <row r="99" spans="2:11" ht="18" customHeight="1">
      <c r="B99" s="1581" t="s">
        <v>215</v>
      </c>
      <c r="C99" s="1581"/>
      <c r="D99" s="1581"/>
      <c r="F99"/>
      <c r="G99"/>
      <c r="H99"/>
      <c r="I99"/>
      <c r="J99"/>
    </row>
    <row r="100" spans="2:11" s="15" customFormat="1" ht="18" customHeight="1">
      <c r="B100" s="145">
        <v>69</v>
      </c>
      <c r="C100" s="1214" t="s">
        <v>168</v>
      </c>
      <c r="D100" s="144"/>
      <c r="F100"/>
      <c r="G100"/>
      <c r="H100"/>
      <c r="I100"/>
      <c r="J100"/>
    </row>
    <row r="101" spans="2:11" s="15" customFormat="1" ht="18" customHeight="1">
      <c r="B101" s="143">
        <v>70</v>
      </c>
      <c r="C101" s="1215" t="s">
        <v>168</v>
      </c>
      <c r="D101" s="142"/>
      <c r="F101"/>
      <c r="G101"/>
      <c r="H101"/>
      <c r="I101"/>
      <c r="J101"/>
    </row>
    <row r="102" spans="2:11" s="15" customFormat="1" ht="18" customHeight="1" thickBot="1">
      <c r="B102" s="147">
        <v>71</v>
      </c>
      <c r="C102" s="1220" t="s">
        <v>168</v>
      </c>
      <c r="D102" s="146"/>
      <c r="F102"/>
      <c r="G102"/>
      <c r="H102"/>
      <c r="I102"/>
      <c r="J102"/>
    </row>
    <row r="103" spans="2:11" ht="18" customHeight="1">
      <c r="B103" s="1580" t="s">
        <v>214</v>
      </c>
      <c r="C103" s="1580"/>
      <c r="D103" s="1580"/>
      <c r="F103"/>
      <c r="G103"/>
      <c r="H103"/>
      <c r="I103"/>
      <c r="J103"/>
    </row>
    <row r="104" spans="2:11" s="15" customFormat="1" ht="18" customHeight="1">
      <c r="B104" s="145">
        <v>72</v>
      </c>
      <c r="C104" s="1214" t="s">
        <v>213</v>
      </c>
      <c r="D104" s="148"/>
      <c r="F104"/>
      <c r="G104"/>
      <c r="H104"/>
      <c r="I104"/>
      <c r="J104"/>
    </row>
    <row r="105" spans="2:11" s="15" customFormat="1" ht="18" customHeight="1">
      <c r="B105" s="143">
        <v>73</v>
      </c>
      <c r="C105" s="1215" t="s">
        <v>212</v>
      </c>
      <c r="D105" s="142">
        <v>168000</v>
      </c>
      <c r="F105"/>
      <c r="G105"/>
      <c r="H105"/>
      <c r="I105"/>
      <c r="J105"/>
    </row>
    <row r="106" spans="2:11" s="15" customFormat="1" ht="18" customHeight="1">
      <c r="B106" s="143">
        <v>74</v>
      </c>
      <c r="C106" s="1215" t="s">
        <v>168</v>
      </c>
      <c r="D106" s="142"/>
      <c r="F106"/>
      <c r="G106"/>
      <c r="H106"/>
      <c r="I106"/>
      <c r="J106"/>
    </row>
    <row r="107" spans="2:11" s="15" customFormat="1" ht="18" customHeight="1" thickBot="1">
      <c r="B107" s="147">
        <v>75</v>
      </c>
      <c r="C107" s="1220" t="s">
        <v>211</v>
      </c>
      <c r="D107" s="146">
        <v>5604.4840000000004</v>
      </c>
      <c r="F107"/>
      <c r="G107"/>
      <c r="H107"/>
      <c r="I107"/>
      <c r="J107"/>
    </row>
    <row r="108" spans="2:11" ht="18" customHeight="1">
      <c r="B108" s="1580" t="s">
        <v>210</v>
      </c>
      <c r="C108" s="1580"/>
      <c r="D108" s="1580"/>
      <c r="F108"/>
      <c r="G108"/>
      <c r="H108"/>
      <c r="I108"/>
      <c r="J108"/>
    </row>
    <row r="109" spans="2:11" s="15" customFormat="1" ht="18" customHeight="1">
      <c r="B109" s="145">
        <v>76</v>
      </c>
      <c r="C109" s="1214" t="s">
        <v>209</v>
      </c>
      <c r="D109" s="144"/>
      <c r="F109"/>
      <c r="G109"/>
      <c r="H109"/>
      <c r="I109"/>
      <c r="J109"/>
    </row>
    <row r="110" spans="2:11" s="15" customFormat="1" ht="18" customHeight="1">
      <c r="B110" s="143">
        <v>77</v>
      </c>
      <c r="C110" s="1215" t="s">
        <v>208</v>
      </c>
      <c r="D110" s="142">
        <v>22968.359114759147</v>
      </c>
      <c r="F110"/>
      <c r="G110"/>
      <c r="H110"/>
      <c r="I110"/>
      <c r="J110"/>
    </row>
    <row r="111" spans="2:11" s="15" customFormat="1" ht="18" customHeight="1">
      <c r="B111" s="143">
        <v>78</v>
      </c>
      <c r="C111" s="1215" t="s">
        <v>207</v>
      </c>
      <c r="D111" s="142">
        <v>66445.956908937034</v>
      </c>
      <c r="F111"/>
      <c r="G111"/>
      <c r="H111"/>
      <c r="I111"/>
      <c r="J111"/>
    </row>
    <row r="112" spans="2:11" s="15" customFormat="1" ht="18" customHeight="1" thickBot="1">
      <c r="B112" s="147">
        <v>79</v>
      </c>
      <c r="C112" s="1220" t="s">
        <v>206</v>
      </c>
      <c r="D112" s="146">
        <v>62989.792259999995</v>
      </c>
      <c r="F112"/>
      <c r="G112"/>
      <c r="H112"/>
      <c r="I112"/>
      <c r="J112"/>
    </row>
    <row r="113" spans="6:10">
      <c r="F113"/>
      <c r="G113"/>
      <c r="H113"/>
      <c r="I113"/>
      <c r="J113"/>
    </row>
    <row r="114" spans="6:10">
      <c r="F114"/>
      <c r="G114"/>
      <c r="H114"/>
      <c r="I114"/>
      <c r="J114"/>
    </row>
    <row r="115" spans="6:10">
      <c r="F115"/>
      <c r="G115"/>
      <c r="H115"/>
      <c r="I115"/>
      <c r="J115"/>
    </row>
    <row r="116" spans="6:10">
      <c r="F116"/>
      <c r="G116"/>
      <c r="H116"/>
      <c r="I116"/>
      <c r="J116"/>
    </row>
    <row r="117" spans="6:10">
      <c r="F117"/>
      <c r="G117"/>
      <c r="H117"/>
      <c r="I117"/>
      <c r="J117"/>
    </row>
    <row r="118" spans="6:10">
      <c r="F118"/>
      <c r="G118"/>
      <c r="H118"/>
      <c r="I118"/>
      <c r="J118"/>
    </row>
    <row r="119" spans="6:10">
      <c r="F119"/>
      <c r="G119"/>
      <c r="H119"/>
      <c r="I119"/>
      <c r="J119"/>
    </row>
    <row r="120" spans="6:10">
      <c r="F120"/>
      <c r="G120"/>
      <c r="H120"/>
      <c r="I120"/>
      <c r="J120"/>
    </row>
    <row r="121" spans="6:10">
      <c r="F121"/>
      <c r="G121"/>
      <c r="H121"/>
      <c r="I121"/>
      <c r="J121"/>
    </row>
    <row r="122" spans="6:10">
      <c r="F122"/>
      <c r="G122"/>
      <c r="H122"/>
      <c r="I122"/>
      <c r="J122"/>
    </row>
    <row r="123" spans="6:10">
      <c r="F123"/>
      <c r="G123"/>
      <c r="H123"/>
      <c r="I123"/>
      <c r="J123"/>
    </row>
    <row r="124" spans="6:10">
      <c r="F124"/>
      <c r="G124"/>
      <c r="H124"/>
      <c r="I124"/>
      <c r="J124"/>
    </row>
    <row r="125" spans="6:10">
      <c r="F125"/>
      <c r="G125"/>
      <c r="H125"/>
      <c r="I125"/>
      <c r="J125"/>
    </row>
    <row r="126" spans="6:10">
      <c r="F126"/>
      <c r="G126"/>
      <c r="H126"/>
      <c r="I126"/>
      <c r="J126"/>
    </row>
    <row r="127" spans="6:10">
      <c r="F127"/>
      <c r="G127"/>
      <c r="H127"/>
      <c r="I127"/>
      <c r="J127"/>
    </row>
    <row r="128" spans="6:10">
      <c r="F128"/>
      <c r="G128"/>
      <c r="H128"/>
      <c r="I128"/>
      <c r="J128"/>
    </row>
    <row r="129" spans="6:10">
      <c r="F129"/>
      <c r="G129"/>
      <c r="H129"/>
      <c r="I129"/>
      <c r="J129"/>
    </row>
    <row r="130" spans="6:10">
      <c r="F130"/>
      <c r="G130"/>
      <c r="H130"/>
      <c r="I130"/>
      <c r="J130"/>
    </row>
    <row r="131" spans="6:10">
      <c r="F131"/>
      <c r="G131"/>
      <c r="H131"/>
      <c r="I131"/>
      <c r="J131"/>
    </row>
    <row r="132" spans="6:10">
      <c r="F132"/>
      <c r="G132"/>
      <c r="H132"/>
      <c r="I132"/>
      <c r="J132"/>
    </row>
    <row r="133" spans="6:10">
      <c r="F133"/>
      <c r="G133"/>
      <c r="H133"/>
      <c r="I133"/>
      <c r="J133"/>
    </row>
    <row r="134" spans="6:10">
      <c r="F134"/>
      <c r="G134"/>
      <c r="H134"/>
      <c r="I134"/>
      <c r="J134"/>
    </row>
    <row r="135" spans="6:10">
      <c r="F135"/>
      <c r="G135"/>
      <c r="H135"/>
      <c r="I135"/>
      <c r="J135"/>
    </row>
    <row r="136" spans="6:10">
      <c r="F136"/>
      <c r="G136"/>
      <c r="H136"/>
      <c r="I136"/>
      <c r="J136"/>
    </row>
    <row r="137" spans="6:10">
      <c r="F137"/>
      <c r="G137"/>
      <c r="H137"/>
      <c r="I137"/>
      <c r="J137"/>
    </row>
    <row r="138" spans="6:10">
      <c r="F138"/>
      <c r="G138"/>
      <c r="H138"/>
      <c r="I138"/>
      <c r="J138"/>
    </row>
    <row r="139" spans="6:10">
      <c r="F139"/>
      <c r="G139"/>
      <c r="H139"/>
      <c r="I139"/>
      <c r="J139"/>
    </row>
    <row r="140" spans="6:10">
      <c r="F140"/>
      <c r="G140"/>
      <c r="H140"/>
      <c r="I140"/>
      <c r="J140"/>
    </row>
    <row r="141" spans="6:10">
      <c r="F141"/>
      <c r="G141"/>
      <c r="H141"/>
      <c r="I141"/>
      <c r="J141"/>
    </row>
    <row r="142" spans="6:10">
      <c r="F142"/>
      <c r="G142"/>
      <c r="H142"/>
      <c r="I142"/>
      <c r="J142"/>
    </row>
    <row r="143" spans="6:10">
      <c r="F143"/>
      <c r="G143"/>
      <c r="H143"/>
      <c r="I143"/>
      <c r="J143"/>
    </row>
    <row r="144" spans="6:10">
      <c r="F144"/>
      <c r="G144"/>
      <c r="H144"/>
      <c r="I144"/>
      <c r="J144"/>
    </row>
    <row r="145" spans="6:10">
      <c r="F145"/>
      <c r="G145"/>
      <c r="H145"/>
      <c r="I145"/>
      <c r="J145"/>
    </row>
    <row r="146" spans="6:10">
      <c r="F146"/>
      <c r="G146"/>
      <c r="H146"/>
      <c r="I146"/>
      <c r="J146"/>
    </row>
    <row r="147" spans="6:10">
      <c r="F147"/>
      <c r="G147"/>
      <c r="H147"/>
      <c r="I147"/>
      <c r="J147"/>
    </row>
    <row r="148" spans="6:10">
      <c r="F148"/>
      <c r="G148"/>
      <c r="H148"/>
      <c r="I148"/>
      <c r="J148"/>
    </row>
    <row r="149" spans="6:10">
      <c r="F149"/>
      <c r="G149"/>
      <c r="H149"/>
      <c r="I149"/>
      <c r="J149"/>
    </row>
    <row r="150" spans="6:10">
      <c r="F150"/>
      <c r="G150"/>
      <c r="H150"/>
      <c r="I150"/>
      <c r="J150"/>
    </row>
    <row r="151" spans="6:10">
      <c r="F151"/>
      <c r="G151"/>
      <c r="H151"/>
      <c r="I151"/>
      <c r="J151"/>
    </row>
    <row r="152" spans="6:10">
      <c r="F152"/>
      <c r="G152"/>
      <c r="H152"/>
      <c r="I152"/>
      <c r="J152"/>
    </row>
    <row r="153" spans="6:10">
      <c r="F153"/>
      <c r="G153"/>
      <c r="H153"/>
      <c r="I153"/>
      <c r="J153"/>
    </row>
    <row r="154" spans="6:10">
      <c r="F154"/>
      <c r="G154"/>
      <c r="H154"/>
      <c r="I154"/>
      <c r="J154"/>
    </row>
    <row r="155" spans="6:10">
      <c r="F155"/>
      <c r="G155"/>
      <c r="H155"/>
      <c r="I155"/>
      <c r="J155"/>
    </row>
    <row r="156" spans="6:10">
      <c r="F156"/>
      <c r="G156"/>
      <c r="H156"/>
      <c r="I156"/>
      <c r="J156"/>
    </row>
    <row r="157" spans="6:10">
      <c r="F157"/>
      <c r="G157"/>
      <c r="H157"/>
      <c r="I157"/>
      <c r="J157"/>
    </row>
    <row r="158" spans="6:10">
      <c r="F158"/>
      <c r="G158"/>
      <c r="H158"/>
      <c r="I158"/>
      <c r="J158"/>
    </row>
    <row r="159" spans="6:10">
      <c r="F159"/>
      <c r="G159"/>
      <c r="H159"/>
      <c r="I159"/>
      <c r="J159"/>
    </row>
    <row r="160" spans="6:10">
      <c r="F160"/>
      <c r="G160"/>
      <c r="H160"/>
      <c r="I160"/>
      <c r="J160"/>
    </row>
    <row r="161" spans="6:10">
      <c r="F161"/>
      <c r="G161"/>
      <c r="H161"/>
      <c r="I161"/>
      <c r="J161"/>
    </row>
    <row r="162" spans="6:10">
      <c r="F162"/>
      <c r="G162"/>
      <c r="H162"/>
      <c r="I162"/>
      <c r="J162"/>
    </row>
    <row r="163" spans="6:10">
      <c r="F163"/>
      <c r="G163"/>
      <c r="H163"/>
      <c r="I163"/>
      <c r="J163"/>
    </row>
    <row r="164" spans="6:10">
      <c r="F164"/>
      <c r="G164"/>
      <c r="H164"/>
      <c r="I164"/>
      <c r="J164"/>
    </row>
    <row r="165" spans="6:10">
      <c r="F165"/>
      <c r="G165"/>
      <c r="H165"/>
      <c r="I165"/>
      <c r="J165"/>
    </row>
    <row r="166" spans="6:10">
      <c r="F166"/>
      <c r="G166"/>
      <c r="H166"/>
      <c r="I166"/>
      <c r="J166"/>
    </row>
    <row r="167" spans="6:10">
      <c r="F167"/>
      <c r="G167"/>
      <c r="H167"/>
      <c r="I167"/>
      <c r="J167"/>
    </row>
  </sheetData>
  <mergeCells count="10">
    <mergeCell ref="B75:D75"/>
    <mergeCell ref="B108:D108"/>
    <mergeCell ref="B88:D88"/>
    <mergeCell ref="B99:D99"/>
    <mergeCell ref="B103:D103"/>
    <mergeCell ref="B5:D5"/>
    <mergeCell ref="B14:D14"/>
    <mergeCell ref="B45:D45"/>
    <mergeCell ref="B55:D55"/>
    <mergeCell ref="B66:D66"/>
  </mergeCells>
  <hyperlinks>
    <hyperlink ref="F1" location="Índice!A1" display="Voltar ao Índice" xr:uid="{6978FF1D-54A8-4A59-9260-BD40754375A3}"/>
  </hyperlinks>
  <pageMargins left="0.23622047244094491" right="0.23622047244094491" top="0.74803149606299213" bottom="0.74803149606299213" header="0.31496062992125984" footer="0.31496062992125984"/>
  <pageSetup paperSize="9" scale="24" orientation="portrait" r:id="rId1"/>
  <headerFooter>
    <oddFooter>&amp;C&amp;P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FF0000"/>
  </sheetPr>
  <dimension ref="B1:G44"/>
  <sheetViews>
    <sheetView showGridLines="0" zoomScale="85" zoomScaleNormal="85" workbookViewId="0">
      <pane ySplit="3" topLeftCell="A4" activePane="bottomLeft" state="frozen"/>
      <selection activeCell="C21" sqref="C21"/>
      <selection pane="bottomLeft" activeCell="A4" sqref="A4"/>
    </sheetView>
  </sheetViews>
  <sheetFormatPr defaultColWidth="9.140625" defaultRowHeight="16.5"/>
  <cols>
    <col min="1" max="1" width="1.42578125" style="1143" customWidth="1"/>
    <col min="2" max="2" width="3.85546875" style="1143" customWidth="1"/>
    <col min="3" max="3" width="72.42578125" style="1143" customWidth="1"/>
    <col min="4" max="7" width="33.5703125" style="1143" customWidth="1"/>
    <col min="8" max="8" width="1.42578125" style="1143" customWidth="1"/>
    <col min="9" max="16384" width="9.140625" style="1143"/>
  </cols>
  <sheetData>
    <row r="1" spans="2:7" ht="19.5">
      <c r="B1" s="754" t="s">
        <v>1602</v>
      </c>
      <c r="G1" s="4" t="s">
        <v>4</v>
      </c>
    </row>
    <row r="2" spans="2:7" ht="17.25" thickBot="1"/>
    <row r="3" spans="2:7" s="162" customFormat="1" ht="27.75" customHeight="1">
      <c r="B3" s="88">
        <v>1</v>
      </c>
      <c r="C3" s="88" t="s">
        <v>321</v>
      </c>
      <c r="D3" s="90" t="s">
        <v>323</v>
      </c>
      <c r="E3" s="90" t="s">
        <v>323</v>
      </c>
      <c r="F3" s="90" t="s">
        <v>323</v>
      </c>
      <c r="G3" s="90" t="s">
        <v>322</v>
      </c>
    </row>
    <row r="4" spans="2:7" ht="33">
      <c r="B4" s="163">
        <v>2</v>
      </c>
      <c r="C4" s="164" t="s">
        <v>324</v>
      </c>
      <c r="D4" s="165" t="s">
        <v>326</v>
      </c>
      <c r="E4" s="165" t="s">
        <v>327</v>
      </c>
      <c r="F4" s="165" t="s">
        <v>327</v>
      </c>
      <c r="G4" s="165" t="s">
        <v>325</v>
      </c>
    </row>
    <row r="5" spans="2:7">
      <c r="B5" s="166">
        <v>3</v>
      </c>
      <c r="C5" s="166" t="s">
        <v>328</v>
      </c>
      <c r="D5" s="167" t="s">
        <v>329</v>
      </c>
      <c r="E5" s="167" t="s">
        <v>329</v>
      </c>
      <c r="F5" s="167" t="s">
        <v>329</v>
      </c>
      <c r="G5" s="167" t="s">
        <v>329</v>
      </c>
    </row>
    <row r="6" spans="2:7">
      <c r="B6" s="1582" t="s">
        <v>330</v>
      </c>
      <c r="C6" s="1582">
        <v>0</v>
      </c>
      <c r="D6" s="1582">
        <v>0</v>
      </c>
      <c r="E6" s="1582"/>
      <c r="F6" s="1582"/>
      <c r="G6" s="1582">
        <v>0</v>
      </c>
    </row>
    <row r="7" spans="2:7">
      <c r="B7" s="166">
        <v>4</v>
      </c>
      <c r="C7" s="166" t="s">
        <v>331</v>
      </c>
      <c r="D7" s="169" t="s">
        <v>332</v>
      </c>
      <c r="E7" s="169" t="s">
        <v>333</v>
      </c>
      <c r="F7" s="169" t="s">
        <v>333</v>
      </c>
      <c r="G7" s="169" t="s">
        <v>332</v>
      </c>
    </row>
    <row r="8" spans="2:7">
      <c r="B8" s="166">
        <v>5</v>
      </c>
      <c r="C8" s="166" t="s">
        <v>334</v>
      </c>
      <c r="D8" s="169" t="s">
        <v>332</v>
      </c>
      <c r="E8" s="169" t="s">
        <v>333</v>
      </c>
      <c r="F8" s="169" t="s">
        <v>333</v>
      </c>
      <c r="G8" s="169" t="s">
        <v>332</v>
      </c>
    </row>
    <row r="9" spans="2:7">
      <c r="B9" s="166">
        <v>6</v>
      </c>
      <c r="C9" s="168" t="s">
        <v>335</v>
      </c>
      <c r="D9" s="169" t="s">
        <v>374</v>
      </c>
      <c r="E9" s="169" t="s">
        <v>374</v>
      </c>
      <c r="F9" s="169" t="s">
        <v>374</v>
      </c>
      <c r="G9" s="169" t="s">
        <v>373</v>
      </c>
    </row>
    <row r="10" spans="2:7">
      <c r="B10" s="166">
        <v>7</v>
      </c>
      <c r="C10" s="168" t="s">
        <v>336</v>
      </c>
      <c r="D10" s="169" t="s">
        <v>375</v>
      </c>
      <c r="E10" s="169" t="s">
        <v>376</v>
      </c>
      <c r="F10" s="169" t="s">
        <v>376</v>
      </c>
      <c r="G10" s="169" t="s">
        <v>375</v>
      </c>
    </row>
    <row r="11" spans="2:7" ht="33">
      <c r="B11" s="166">
        <v>8</v>
      </c>
      <c r="C11" s="168" t="s">
        <v>337</v>
      </c>
      <c r="D11" s="173">
        <v>200</v>
      </c>
      <c r="E11" s="173">
        <v>400</v>
      </c>
      <c r="F11" s="173">
        <v>300</v>
      </c>
      <c r="G11" s="169">
        <v>7.5990000000000002</v>
      </c>
    </row>
    <row r="12" spans="2:7">
      <c r="B12" s="166">
        <v>9</v>
      </c>
      <c r="C12" s="168" t="s">
        <v>338</v>
      </c>
      <c r="D12" s="169" t="s">
        <v>382</v>
      </c>
      <c r="E12" s="169" t="s">
        <v>377</v>
      </c>
      <c r="F12" s="169" t="s">
        <v>377</v>
      </c>
      <c r="G12" s="169" t="s">
        <v>382</v>
      </c>
    </row>
    <row r="13" spans="2:7">
      <c r="B13" s="166" t="s">
        <v>369</v>
      </c>
      <c r="C13" s="170" t="s">
        <v>370</v>
      </c>
      <c r="D13" s="174">
        <v>1</v>
      </c>
      <c r="E13" s="174">
        <v>1</v>
      </c>
      <c r="F13" s="174">
        <v>1</v>
      </c>
      <c r="G13" s="174">
        <v>1</v>
      </c>
    </row>
    <row r="14" spans="2:7">
      <c r="B14" s="166" t="s">
        <v>371</v>
      </c>
      <c r="C14" s="170" t="s">
        <v>372</v>
      </c>
      <c r="D14" s="174">
        <v>1</v>
      </c>
      <c r="E14" s="174">
        <v>1</v>
      </c>
      <c r="F14" s="174">
        <v>1</v>
      </c>
      <c r="G14" s="174">
        <v>1</v>
      </c>
    </row>
    <row r="15" spans="2:7">
      <c r="B15" s="166">
        <v>10</v>
      </c>
      <c r="C15" s="168" t="s">
        <v>339</v>
      </c>
      <c r="D15" s="169" t="s">
        <v>378</v>
      </c>
      <c r="E15" s="169" t="s">
        <v>340</v>
      </c>
      <c r="F15" s="169" t="s">
        <v>340</v>
      </c>
      <c r="G15" s="169" t="s">
        <v>378</v>
      </c>
    </row>
    <row r="16" spans="2:7">
      <c r="B16" s="166">
        <v>11</v>
      </c>
      <c r="C16" s="168" t="s">
        <v>341</v>
      </c>
      <c r="D16" s="175">
        <v>44601</v>
      </c>
      <c r="E16" s="175">
        <v>44210</v>
      </c>
      <c r="F16" s="175">
        <v>45344</v>
      </c>
      <c r="G16" s="175">
        <v>42649</v>
      </c>
    </row>
    <row r="17" spans="2:7">
      <c r="B17" s="166">
        <v>12</v>
      </c>
      <c r="C17" s="168" t="s">
        <v>342</v>
      </c>
      <c r="D17" s="169" t="s">
        <v>343</v>
      </c>
      <c r="E17" s="169" t="s">
        <v>344</v>
      </c>
      <c r="F17" s="169" t="s">
        <v>344</v>
      </c>
      <c r="G17" s="169" t="s">
        <v>343</v>
      </c>
    </row>
    <row r="18" spans="2:7">
      <c r="B18" s="166">
        <v>13</v>
      </c>
      <c r="C18" s="168" t="s">
        <v>345</v>
      </c>
      <c r="D18" s="175">
        <v>48374</v>
      </c>
      <c r="E18" s="175" t="s">
        <v>357</v>
      </c>
      <c r="F18" s="175" t="s">
        <v>357</v>
      </c>
      <c r="G18" s="175">
        <v>46301</v>
      </c>
    </row>
    <row r="19" spans="2:7">
      <c r="B19" s="166">
        <v>14</v>
      </c>
      <c r="C19" s="168" t="s">
        <v>346</v>
      </c>
      <c r="D19" s="169" t="s">
        <v>347</v>
      </c>
      <c r="E19" s="169" t="s">
        <v>347</v>
      </c>
      <c r="F19" s="169" t="s">
        <v>347</v>
      </c>
      <c r="G19" s="169" t="s">
        <v>347</v>
      </c>
    </row>
    <row r="20" spans="2:7">
      <c r="B20" s="166">
        <v>15</v>
      </c>
      <c r="C20" s="168" t="s">
        <v>348</v>
      </c>
      <c r="D20" s="169" t="s">
        <v>379</v>
      </c>
      <c r="E20" s="175">
        <v>46036</v>
      </c>
      <c r="F20" s="175">
        <v>47171</v>
      </c>
      <c r="G20" s="175" t="s">
        <v>379</v>
      </c>
    </row>
    <row r="21" spans="2:7" ht="33">
      <c r="B21" s="1224">
        <v>16</v>
      </c>
      <c r="C21" s="1225" t="s">
        <v>349</v>
      </c>
      <c r="D21" s="1226" t="s">
        <v>380</v>
      </c>
      <c r="E21" s="1226" t="s">
        <v>381</v>
      </c>
      <c r="F21" s="1226" t="s">
        <v>381</v>
      </c>
      <c r="G21" s="1226" t="s">
        <v>380</v>
      </c>
    </row>
    <row r="22" spans="2:7">
      <c r="B22" s="1582" t="s">
        <v>350</v>
      </c>
      <c r="C22" s="1582">
        <v>0</v>
      </c>
      <c r="D22" s="1582">
        <v>0</v>
      </c>
      <c r="E22" s="1582"/>
      <c r="F22" s="1582"/>
      <c r="G22" s="1583">
        <v>0</v>
      </c>
    </row>
    <row r="23" spans="2:7">
      <c r="B23" s="166">
        <v>17</v>
      </c>
      <c r="C23" s="168" t="s">
        <v>351</v>
      </c>
      <c r="D23" s="169" t="s">
        <v>1378</v>
      </c>
      <c r="E23" s="169" t="s">
        <v>1378</v>
      </c>
      <c r="F23" s="169" t="s">
        <v>1378</v>
      </c>
      <c r="G23" s="169" t="s">
        <v>1378</v>
      </c>
    </row>
    <row r="24" spans="2:7">
      <c r="B24" s="166">
        <v>18</v>
      </c>
      <c r="C24" s="168" t="s">
        <v>352</v>
      </c>
      <c r="D24" s="171">
        <v>4.7140000000000001E-2</v>
      </c>
      <c r="E24" s="171">
        <v>4.9000000000000002E-2</v>
      </c>
      <c r="F24" s="171">
        <v>8.0070000000000002E-2</v>
      </c>
      <c r="G24" s="1460">
        <v>7.4999999999999997E-2</v>
      </c>
    </row>
    <row r="25" spans="2:7">
      <c r="B25" s="166">
        <v>19</v>
      </c>
      <c r="C25" s="168" t="s">
        <v>353</v>
      </c>
      <c r="D25" s="169" t="s">
        <v>924</v>
      </c>
      <c r="E25" s="169" t="s">
        <v>924</v>
      </c>
      <c r="F25" s="169" t="s">
        <v>924</v>
      </c>
      <c r="G25" s="169" t="s">
        <v>924</v>
      </c>
    </row>
    <row r="26" spans="2:7" ht="33">
      <c r="B26" s="166" t="s">
        <v>383</v>
      </c>
      <c r="C26" s="172" t="s">
        <v>384</v>
      </c>
      <c r="D26" s="169" t="s">
        <v>1379</v>
      </c>
      <c r="E26" s="169" t="s">
        <v>1380</v>
      </c>
      <c r="F26" s="169" t="s">
        <v>1380</v>
      </c>
      <c r="G26" s="169" t="s">
        <v>1379</v>
      </c>
    </row>
    <row r="27" spans="2:7" ht="33">
      <c r="B27" s="166" t="s">
        <v>385</v>
      </c>
      <c r="C27" s="172" t="s">
        <v>386</v>
      </c>
      <c r="D27" s="169" t="s">
        <v>1379</v>
      </c>
      <c r="E27" s="169" t="s">
        <v>1380</v>
      </c>
      <c r="F27" s="169" t="s">
        <v>1380</v>
      </c>
      <c r="G27" s="169" t="s">
        <v>1379</v>
      </c>
    </row>
    <row r="28" spans="2:7">
      <c r="B28" s="166">
        <v>21</v>
      </c>
      <c r="C28" s="168" t="s">
        <v>354</v>
      </c>
      <c r="D28" s="169" t="s">
        <v>924</v>
      </c>
      <c r="E28" s="169" t="s">
        <v>924</v>
      </c>
      <c r="F28" s="169" t="s">
        <v>924</v>
      </c>
      <c r="G28" s="169" t="s">
        <v>924</v>
      </c>
    </row>
    <row r="29" spans="2:7">
      <c r="B29" s="166">
        <v>22</v>
      </c>
      <c r="C29" s="168" t="s">
        <v>355</v>
      </c>
      <c r="D29" s="169" t="s">
        <v>1381</v>
      </c>
      <c r="E29" s="169" t="s">
        <v>1382</v>
      </c>
      <c r="F29" s="169" t="s">
        <v>1382</v>
      </c>
      <c r="G29" s="169" t="s">
        <v>1381</v>
      </c>
    </row>
    <row r="30" spans="2:7">
      <c r="B30" s="166">
        <v>23</v>
      </c>
      <c r="C30" s="168" t="s">
        <v>356</v>
      </c>
      <c r="D30" s="169" t="s">
        <v>1383</v>
      </c>
      <c r="E30" s="169" t="s">
        <v>1383</v>
      </c>
      <c r="F30" s="169" t="s">
        <v>1383</v>
      </c>
      <c r="G30" s="169" t="s">
        <v>1383</v>
      </c>
    </row>
    <row r="31" spans="2:7" ht="66">
      <c r="B31" s="166">
        <v>24</v>
      </c>
      <c r="C31" s="168" t="s">
        <v>358</v>
      </c>
      <c r="D31" s="169" t="s">
        <v>1384</v>
      </c>
      <c r="E31" s="169" t="s">
        <v>1384</v>
      </c>
      <c r="F31" s="169" t="s">
        <v>1384</v>
      </c>
      <c r="G31" s="169" t="s">
        <v>1384</v>
      </c>
    </row>
    <row r="32" spans="2:7">
      <c r="B32" s="166">
        <v>25</v>
      </c>
      <c r="C32" s="168" t="s">
        <v>359</v>
      </c>
      <c r="D32" s="169" t="s">
        <v>1385</v>
      </c>
      <c r="E32" s="169" t="s">
        <v>1385</v>
      </c>
      <c r="F32" s="169" t="s">
        <v>1385</v>
      </c>
      <c r="G32" s="169" t="s">
        <v>1385</v>
      </c>
    </row>
    <row r="33" spans="2:7" ht="33">
      <c r="B33" s="166">
        <v>26</v>
      </c>
      <c r="C33" s="168" t="s">
        <v>360</v>
      </c>
      <c r="D33" s="169" t="s">
        <v>1386</v>
      </c>
      <c r="E33" s="169" t="s">
        <v>1386</v>
      </c>
      <c r="F33" s="169" t="s">
        <v>1386</v>
      </c>
      <c r="G33" s="169" t="s">
        <v>1386</v>
      </c>
    </row>
    <row r="34" spans="2:7" ht="33">
      <c r="B34" s="166">
        <v>27</v>
      </c>
      <c r="C34" s="168" t="s">
        <v>361</v>
      </c>
      <c r="D34" s="169" t="s">
        <v>1387</v>
      </c>
      <c r="E34" s="169" t="s">
        <v>1387</v>
      </c>
      <c r="F34" s="169" t="s">
        <v>1387</v>
      </c>
      <c r="G34" s="169" t="s">
        <v>1387</v>
      </c>
    </row>
    <row r="35" spans="2:7">
      <c r="B35" s="166">
        <v>28</v>
      </c>
      <c r="C35" s="168" t="s">
        <v>362</v>
      </c>
      <c r="D35" s="169" t="s">
        <v>357</v>
      </c>
      <c r="E35" s="169" t="s">
        <v>1388</v>
      </c>
      <c r="F35" s="169" t="s">
        <v>1388</v>
      </c>
      <c r="G35" s="169" t="s">
        <v>357</v>
      </c>
    </row>
    <row r="36" spans="2:7">
      <c r="B36" s="166">
        <v>29</v>
      </c>
      <c r="C36" s="168" t="s">
        <v>363</v>
      </c>
      <c r="D36" s="169" t="s">
        <v>323</v>
      </c>
      <c r="E36" s="169" t="s">
        <v>323</v>
      </c>
      <c r="F36" s="169" t="s">
        <v>323</v>
      </c>
      <c r="G36" s="169" t="s">
        <v>322</v>
      </c>
    </row>
    <row r="37" spans="2:7">
      <c r="B37" s="166">
        <v>30</v>
      </c>
      <c r="C37" s="168" t="s">
        <v>1396</v>
      </c>
      <c r="D37" s="169" t="s">
        <v>347</v>
      </c>
      <c r="E37" s="169" t="s">
        <v>347</v>
      </c>
      <c r="F37" s="169" t="s">
        <v>347</v>
      </c>
      <c r="G37" s="169" t="s">
        <v>347</v>
      </c>
    </row>
    <row r="38" spans="2:7" ht="66">
      <c r="B38" s="166">
        <v>31</v>
      </c>
      <c r="C38" s="168" t="s">
        <v>364</v>
      </c>
      <c r="D38" s="169" t="s">
        <v>1384</v>
      </c>
      <c r="E38" s="169" t="s">
        <v>1389</v>
      </c>
      <c r="F38" s="169" t="s">
        <v>1389</v>
      </c>
      <c r="G38" s="169" t="s">
        <v>1384</v>
      </c>
    </row>
    <row r="39" spans="2:7">
      <c r="B39" s="166">
        <v>32</v>
      </c>
      <c r="C39" s="168" t="s">
        <v>365</v>
      </c>
      <c r="D39" s="169" t="s">
        <v>1385</v>
      </c>
      <c r="E39" s="169" t="s">
        <v>1390</v>
      </c>
      <c r="F39" s="169" t="s">
        <v>1390</v>
      </c>
      <c r="G39" s="169" t="s">
        <v>1385</v>
      </c>
    </row>
    <row r="40" spans="2:7">
      <c r="B40" s="166">
        <v>33</v>
      </c>
      <c r="C40" s="168" t="s">
        <v>366</v>
      </c>
      <c r="D40" s="169" t="s">
        <v>1391</v>
      </c>
      <c r="E40" s="169" t="s">
        <v>1392</v>
      </c>
      <c r="F40" s="169" t="s">
        <v>1392</v>
      </c>
      <c r="G40" s="169" t="s">
        <v>1391</v>
      </c>
    </row>
    <row r="41" spans="2:7" ht="148.5">
      <c r="B41" s="166">
        <v>34</v>
      </c>
      <c r="C41" s="168" t="s">
        <v>1397</v>
      </c>
      <c r="D41" s="169" t="s">
        <v>1393</v>
      </c>
      <c r="E41" s="169" t="s">
        <v>1394</v>
      </c>
      <c r="F41" s="169" t="s">
        <v>1394</v>
      </c>
      <c r="G41" s="169" t="s">
        <v>1393</v>
      </c>
    </row>
    <row r="42" spans="2:7" ht="33">
      <c r="B42" s="166">
        <v>35</v>
      </c>
      <c r="C42" s="168" t="s">
        <v>367</v>
      </c>
      <c r="D42" s="169" t="s">
        <v>1395</v>
      </c>
      <c r="E42" s="169" t="s">
        <v>333</v>
      </c>
      <c r="F42" s="169" t="s">
        <v>333</v>
      </c>
      <c r="G42" s="169" t="s">
        <v>1395</v>
      </c>
    </row>
    <row r="43" spans="2:7">
      <c r="B43" s="166">
        <v>36</v>
      </c>
      <c r="C43" s="168" t="s">
        <v>368</v>
      </c>
      <c r="D43" s="169" t="s">
        <v>924</v>
      </c>
      <c r="E43" s="169" t="s">
        <v>924</v>
      </c>
      <c r="F43" s="169" t="s">
        <v>924</v>
      </c>
      <c r="G43" s="169" t="s">
        <v>924</v>
      </c>
    </row>
    <row r="44" spans="2:7">
      <c r="B44" s="1150">
        <v>37</v>
      </c>
      <c r="C44" s="1175" t="s">
        <v>387</v>
      </c>
      <c r="D44" s="1176" t="s">
        <v>1393</v>
      </c>
      <c r="E44" s="1176" t="s">
        <v>1393</v>
      </c>
      <c r="F44" s="1176" t="s">
        <v>1393</v>
      </c>
      <c r="G44" s="1176" t="s">
        <v>1393</v>
      </c>
    </row>
  </sheetData>
  <mergeCells count="2">
    <mergeCell ref="B6:G6"/>
    <mergeCell ref="B22:G22"/>
  </mergeCells>
  <hyperlinks>
    <hyperlink ref="G1" location="Índice!A1" display="Voltar ao Índice" xr:uid="{00000000-0004-0000-0F00-000000000000}"/>
  </hyperlinks>
  <pageMargins left="0.7" right="0.7" top="0.75" bottom="0.75" header="0.3" footer="0.3"/>
  <pageSetup paperSize="9" scale="4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FF0000"/>
    <pageSetUpPr fitToPage="1"/>
  </sheetPr>
  <dimension ref="B1:M17"/>
  <sheetViews>
    <sheetView showGridLines="0" zoomScale="90" zoomScaleNormal="90" zoomScalePageLayoutView="90" workbookViewId="0"/>
  </sheetViews>
  <sheetFormatPr defaultColWidth="11.42578125" defaultRowHeight="18.75"/>
  <cols>
    <col min="1" max="1" width="4.7109375" style="2" customWidth="1"/>
    <col min="2" max="2" width="4" style="2" customWidth="1"/>
    <col min="3" max="3" width="30.28515625" style="2" customWidth="1"/>
    <col min="4" max="13" width="15.5703125" style="2" customWidth="1"/>
    <col min="14" max="14" width="4.7109375" style="2" customWidth="1"/>
    <col min="15" max="15" width="14.85546875" style="2" customWidth="1"/>
    <col min="16" max="16384" width="11.42578125" style="2"/>
  </cols>
  <sheetData>
    <row r="1" spans="2:13" ht="24">
      <c r="B1" s="1" t="s">
        <v>1603</v>
      </c>
      <c r="M1" s="4" t="s">
        <v>4</v>
      </c>
    </row>
    <row r="2" spans="2:13">
      <c r="B2" s="1143"/>
    </row>
    <row r="3" spans="2:13" ht="19.5" thickBot="1">
      <c r="B3" s="177"/>
      <c r="C3" s="178"/>
      <c r="D3" s="179" t="s">
        <v>6</v>
      </c>
      <c r="E3" s="179" t="s">
        <v>7</v>
      </c>
      <c r="F3" s="179" t="s">
        <v>8</v>
      </c>
      <c r="G3" s="179" t="s">
        <v>9</v>
      </c>
      <c r="H3" s="179" t="s">
        <v>10</v>
      </c>
      <c r="I3" s="1120" t="s">
        <v>388</v>
      </c>
      <c r="J3" s="1120" t="s">
        <v>389</v>
      </c>
      <c r="K3" s="179" t="s">
        <v>71</v>
      </c>
      <c r="L3" s="179" t="s">
        <v>72</v>
      </c>
      <c r="M3" s="179" t="s">
        <v>73</v>
      </c>
    </row>
    <row r="4" spans="2:13" ht="28.5" customHeight="1">
      <c r="B4" s="177"/>
      <c r="C4" s="181"/>
      <c r="D4" s="1584" t="s">
        <v>390</v>
      </c>
      <c r="E4" s="1584"/>
      <c r="F4" s="1584"/>
      <c r="G4" s="1584"/>
      <c r="H4" s="1584"/>
      <c r="I4" s="1585" t="s">
        <v>391</v>
      </c>
      <c r="J4" s="1585"/>
      <c r="K4" s="1568" t="s">
        <v>392</v>
      </c>
      <c r="L4" s="1172"/>
      <c r="M4" s="1172"/>
    </row>
    <row r="5" spans="2:13" ht="82.5">
      <c r="B5" s="182"/>
      <c r="C5" s="1173" t="s">
        <v>393</v>
      </c>
      <c r="D5" s="1174" t="s">
        <v>394</v>
      </c>
      <c r="E5" s="1174" t="s">
        <v>395</v>
      </c>
      <c r="F5" s="1174" t="s">
        <v>396</v>
      </c>
      <c r="G5" s="1174" t="s">
        <v>148</v>
      </c>
      <c r="H5" s="1174" t="s">
        <v>397</v>
      </c>
      <c r="I5" s="1132" t="s">
        <v>398</v>
      </c>
      <c r="J5" s="1132" t="s">
        <v>399</v>
      </c>
      <c r="K5" s="1586"/>
      <c r="L5" s="1132" t="s">
        <v>407</v>
      </c>
      <c r="M5" s="1132" t="s">
        <v>408</v>
      </c>
    </row>
    <row r="6" spans="2:13" ht="20.100000000000001" customHeight="1">
      <c r="B6" s="183">
        <v>1</v>
      </c>
      <c r="C6" s="184" t="s">
        <v>400</v>
      </c>
      <c r="D6" s="1269">
        <v>4214.8102900000004</v>
      </c>
      <c r="E6" s="1269">
        <v>2860.8085092931969</v>
      </c>
      <c r="F6" s="1269">
        <v>0</v>
      </c>
      <c r="G6" s="1269">
        <v>0</v>
      </c>
      <c r="H6" s="1269">
        <v>0</v>
      </c>
      <c r="I6" s="1269">
        <v>30.698157435499976</v>
      </c>
      <c r="J6" s="1269">
        <v>154.81805729999999</v>
      </c>
      <c r="K6" s="1270">
        <v>3630.5675070143484</v>
      </c>
      <c r="L6" s="1269">
        <v>70.797640959135464</v>
      </c>
      <c r="M6" s="1269">
        <v>3559.7698660552128</v>
      </c>
    </row>
    <row r="7" spans="2:13" ht="20.100000000000001" customHeight="1">
      <c r="B7" s="185">
        <v>2</v>
      </c>
      <c r="C7" s="186" t="s">
        <v>168</v>
      </c>
      <c r="D7" s="1271"/>
      <c r="E7" s="1271"/>
      <c r="F7" s="1271"/>
      <c r="G7" s="1271"/>
      <c r="H7" s="1271"/>
      <c r="I7" s="1278"/>
      <c r="J7" s="1278"/>
      <c r="K7" s="1272"/>
      <c r="L7" s="1271"/>
      <c r="M7" s="1271"/>
    </row>
    <row r="8" spans="2:13" ht="20.100000000000001" customHeight="1">
      <c r="B8" s="187">
        <v>3</v>
      </c>
      <c r="C8" s="188" t="s">
        <v>401</v>
      </c>
      <c r="D8" s="1277">
        <v>0</v>
      </c>
      <c r="E8" s="1277">
        <v>2384.4822527201213</v>
      </c>
      <c r="F8" s="1277">
        <v>0</v>
      </c>
      <c r="G8" s="1277">
        <v>0</v>
      </c>
      <c r="H8" s="1277">
        <v>0</v>
      </c>
      <c r="I8" s="1278">
        <v>132.51433706549994</v>
      </c>
      <c r="J8" s="1278">
        <v>0</v>
      </c>
      <c r="K8" s="1277">
        <v>1258.4982948928105</v>
      </c>
      <c r="L8" s="1277">
        <v>66.600733790900208</v>
      </c>
      <c r="M8" s="1277">
        <v>1191.8975611019102</v>
      </c>
    </row>
    <row r="9" spans="2:13" ht="20.100000000000001" customHeight="1">
      <c r="B9" s="187">
        <v>4</v>
      </c>
      <c r="C9" s="188" t="s">
        <v>402</v>
      </c>
      <c r="D9" s="1277">
        <v>1616.7796499999997</v>
      </c>
      <c r="E9" s="1277">
        <v>0</v>
      </c>
      <c r="F9" s="1277">
        <v>0</v>
      </c>
      <c r="G9" s="1277">
        <v>0</v>
      </c>
      <c r="H9" s="1277">
        <v>0</v>
      </c>
      <c r="I9" s="1278">
        <v>0</v>
      </c>
      <c r="J9" s="1278">
        <v>0</v>
      </c>
      <c r="K9" s="1277">
        <v>1616.7796499999997</v>
      </c>
      <c r="L9" s="1277">
        <v>0</v>
      </c>
      <c r="M9" s="1277">
        <v>1616.7796499999997</v>
      </c>
    </row>
    <row r="10" spans="2:13" ht="20.100000000000001" customHeight="1">
      <c r="B10" s="187">
        <v>5</v>
      </c>
      <c r="C10" s="188" t="s">
        <v>403</v>
      </c>
      <c r="D10" s="1277">
        <v>0</v>
      </c>
      <c r="E10" s="1277">
        <v>0</v>
      </c>
      <c r="F10" s="1277">
        <v>0</v>
      </c>
      <c r="G10" s="1277">
        <v>0</v>
      </c>
      <c r="H10" s="1277">
        <v>0</v>
      </c>
      <c r="I10" s="1278">
        <v>0</v>
      </c>
      <c r="J10" s="1278">
        <v>0</v>
      </c>
      <c r="K10" s="1277">
        <v>0</v>
      </c>
      <c r="L10" s="1277">
        <v>0</v>
      </c>
      <c r="M10" s="1277">
        <v>0</v>
      </c>
    </row>
    <row r="11" spans="2:13" ht="20.100000000000001" customHeight="1">
      <c r="B11" s="187">
        <v>6</v>
      </c>
      <c r="C11" s="188" t="s">
        <v>404</v>
      </c>
      <c r="D11" s="1277">
        <v>0</v>
      </c>
      <c r="E11" s="1277">
        <v>0</v>
      </c>
      <c r="F11" s="1277">
        <v>0</v>
      </c>
      <c r="G11" s="1277">
        <v>0</v>
      </c>
      <c r="H11" s="1277">
        <v>0</v>
      </c>
      <c r="I11" s="1278">
        <v>158.96278526919937</v>
      </c>
      <c r="J11" s="1278">
        <v>0</v>
      </c>
      <c r="K11" s="1277">
        <v>79.481392634599686</v>
      </c>
      <c r="L11" s="1277">
        <v>79.481392634599686</v>
      </c>
      <c r="M11" s="1277">
        <v>0</v>
      </c>
    </row>
    <row r="12" spans="2:13" ht="20.100000000000001" customHeight="1">
      <c r="B12" s="187">
        <v>7</v>
      </c>
      <c r="C12" s="188" t="s">
        <v>157</v>
      </c>
      <c r="D12" s="1277">
        <v>210.74051450000002</v>
      </c>
      <c r="E12" s="1277">
        <v>278.16606569071593</v>
      </c>
      <c r="F12" s="1277">
        <v>0</v>
      </c>
      <c r="G12" s="1277">
        <v>0</v>
      </c>
      <c r="H12" s="1277">
        <v>0</v>
      </c>
      <c r="I12" s="1278">
        <v>0</v>
      </c>
      <c r="J12" s="1278">
        <v>0</v>
      </c>
      <c r="K12" s="1277">
        <v>488.90658019071594</v>
      </c>
      <c r="L12" s="1277">
        <v>13.739837475003567</v>
      </c>
      <c r="M12" s="1277">
        <v>475.16674271571242</v>
      </c>
    </row>
    <row r="13" spans="2:13" ht="20.100000000000001" customHeight="1">
      <c r="B13" s="189">
        <v>8</v>
      </c>
      <c r="C13" s="186" t="s">
        <v>168</v>
      </c>
      <c r="D13" s="1273"/>
      <c r="E13" s="1273"/>
      <c r="F13" s="1273"/>
      <c r="G13" s="1273"/>
      <c r="H13" s="1273"/>
      <c r="I13" s="1273"/>
      <c r="J13" s="1273"/>
      <c r="K13" s="1274"/>
      <c r="L13" s="1273"/>
      <c r="M13" s="1273"/>
    </row>
    <row r="14" spans="2:13" ht="20.100000000000001" customHeight="1">
      <c r="B14" s="189">
        <v>9</v>
      </c>
      <c r="C14" s="186" t="s">
        <v>168</v>
      </c>
      <c r="D14" s="1273"/>
      <c r="E14" s="1273"/>
      <c r="F14" s="1273"/>
      <c r="G14" s="1273"/>
      <c r="H14" s="1273"/>
      <c r="I14" s="1273"/>
      <c r="J14" s="1273"/>
      <c r="K14" s="1274"/>
      <c r="L14" s="1273"/>
      <c r="M14" s="1273"/>
    </row>
    <row r="15" spans="2:13" ht="20.100000000000001" customHeight="1">
      <c r="B15" s="187">
        <v>10</v>
      </c>
      <c r="C15" s="188" t="s">
        <v>405</v>
      </c>
      <c r="D15" s="1277">
        <v>0</v>
      </c>
      <c r="E15" s="1277">
        <v>609.28974713966659</v>
      </c>
      <c r="F15" s="1277">
        <v>0</v>
      </c>
      <c r="G15" s="1277">
        <v>0</v>
      </c>
      <c r="H15" s="1277">
        <v>0</v>
      </c>
      <c r="I15" s="1278">
        <v>0</v>
      </c>
      <c r="J15" s="1278">
        <v>0</v>
      </c>
      <c r="K15" s="1277">
        <v>609.28974713966659</v>
      </c>
      <c r="L15" s="1277">
        <v>609.28974713966659</v>
      </c>
      <c r="M15" s="1277">
        <v>0</v>
      </c>
    </row>
    <row r="16" spans="2:13" ht="20.100000000000001" customHeight="1">
      <c r="B16" s="190">
        <v>11</v>
      </c>
      <c r="C16" s="191" t="s">
        <v>168</v>
      </c>
      <c r="D16" s="1275"/>
      <c r="E16" s="1275"/>
      <c r="F16" s="1275"/>
      <c r="G16" s="1275"/>
      <c r="H16" s="1275"/>
      <c r="I16" s="1275"/>
      <c r="J16" s="1275"/>
      <c r="K16" s="1276"/>
      <c r="L16" s="1275"/>
      <c r="M16" s="1275"/>
    </row>
    <row r="17" spans="2:13" ht="30" customHeight="1" thickBot="1">
      <c r="B17" s="192">
        <v>12</v>
      </c>
      <c r="C17" s="193" t="s">
        <v>406</v>
      </c>
      <c r="D17" s="194"/>
      <c r="E17" s="194"/>
      <c r="F17" s="194"/>
      <c r="G17" s="194"/>
      <c r="H17" s="194"/>
      <c r="I17" s="194"/>
      <c r="J17" s="194"/>
      <c r="K17" s="1279">
        <v>0</v>
      </c>
      <c r="L17" s="1279">
        <v>0</v>
      </c>
      <c r="M17" s="1279">
        <v>0</v>
      </c>
    </row>
  </sheetData>
  <mergeCells count="3">
    <mergeCell ref="D4:H4"/>
    <mergeCell ref="I4:J4"/>
    <mergeCell ref="K4:K5"/>
  </mergeCells>
  <hyperlinks>
    <hyperlink ref="M1" location="Índice!A1" display="Voltar ao Índice" xr:uid="{00000000-0004-0000-1000-000000000000}"/>
  </hyperlinks>
  <pageMargins left="0.70866141732283472" right="0.70866141732283472" top="0.74803149606299213" bottom="0.74803149606299213" header="0.31496062992125984" footer="0.31496062992125984"/>
  <pageSetup paperSize="9" scale="67" orientation="landscape" r:id="rId1"/>
  <headerFooter>
    <oddFooter>&amp;C&amp;P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FF0000"/>
  </sheetPr>
  <dimension ref="B1:J41"/>
  <sheetViews>
    <sheetView showGridLines="0" zoomScale="90" zoomScaleNormal="90" workbookViewId="0"/>
  </sheetViews>
  <sheetFormatPr defaultColWidth="9.140625" defaultRowHeight="12.75"/>
  <cols>
    <col min="1" max="2" width="4.7109375" style="218" customWidth="1"/>
    <col min="3" max="3" width="122.7109375" style="218" customWidth="1"/>
    <col min="4" max="8" width="16.28515625" style="218" customWidth="1"/>
    <col min="9" max="9" width="4.7109375" style="218" customWidth="1"/>
    <col min="10" max="10" width="15.85546875" style="218" customWidth="1"/>
    <col min="11" max="16384" width="9.140625" style="218"/>
  </cols>
  <sheetData>
    <row r="1" spans="2:10" ht="21.75" customHeight="1">
      <c r="B1" s="1587" t="s">
        <v>409</v>
      </c>
      <c r="C1" s="1587"/>
      <c r="D1" s="199"/>
      <c r="E1" s="199"/>
      <c r="F1" s="199"/>
      <c r="G1" s="199"/>
      <c r="H1" s="4" t="s">
        <v>4</v>
      </c>
      <c r="J1" s="219"/>
    </row>
    <row r="2" spans="2:10" ht="15" customHeight="1">
      <c r="B2" s="220" t="s">
        <v>5</v>
      </c>
      <c r="C2" s="221"/>
      <c r="D2" s="221"/>
      <c r="E2" s="221"/>
      <c r="F2" s="221"/>
      <c r="G2" s="221"/>
      <c r="H2" s="221"/>
      <c r="J2" s="1589"/>
    </row>
    <row r="3" spans="2:10" s="222" customFormat="1" ht="15" customHeight="1">
      <c r="B3" s="200"/>
      <c r="C3" s="200"/>
      <c r="D3" s="200"/>
      <c r="E3" s="200"/>
      <c r="F3" s="200"/>
      <c r="G3" s="200"/>
      <c r="H3" s="201"/>
      <c r="J3" s="1589"/>
    </row>
    <row r="4" spans="2:10" s="225" customFormat="1" ht="20.100000000000001" customHeight="1">
      <c r="B4" s="223"/>
      <c r="C4" s="224"/>
      <c r="D4" s="202" t="s">
        <v>1596</v>
      </c>
      <c r="E4" s="202" t="s">
        <v>1595</v>
      </c>
      <c r="F4" s="202" t="s">
        <v>1594</v>
      </c>
      <c r="G4" s="202" t="s">
        <v>1593</v>
      </c>
      <c r="H4" s="202" t="s">
        <v>442</v>
      </c>
      <c r="J4" s="1107"/>
    </row>
    <row r="5" spans="2:10" s="222" customFormat="1" ht="27" customHeight="1" thickBot="1">
      <c r="B5" s="205" t="s">
        <v>410</v>
      </c>
      <c r="C5" s="206"/>
      <c r="D5" s="207"/>
      <c r="E5" s="208"/>
      <c r="F5" s="208"/>
      <c r="G5" s="208"/>
      <c r="H5" s="208"/>
      <c r="J5" s="1107"/>
    </row>
    <row r="6" spans="2:10" s="222" customFormat="1" ht="27" customHeight="1">
      <c r="B6" s="209">
        <v>1</v>
      </c>
      <c r="C6" s="210" t="s">
        <v>411</v>
      </c>
      <c r="D6" s="233">
        <v>2586066.5893800003</v>
      </c>
      <c r="E6" s="234">
        <v>2656540.3213200001</v>
      </c>
      <c r="F6" s="234">
        <v>3031674.8102399996</v>
      </c>
      <c r="G6" s="234">
        <v>2234977.078524</v>
      </c>
      <c r="H6" s="234">
        <v>2655266.3988999999</v>
      </c>
      <c r="J6" s="203"/>
    </row>
    <row r="7" spans="2:10" s="222" customFormat="1" ht="27" customHeight="1">
      <c r="B7" s="211">
        <v>2</v>
      </c>
      <c r="C7" s="212" t="s">
        <v>412</v>
      </c>
      <c r="D7" s="235">
        <v>2577102.1892766706</v>
      </c>
      <c r="E7" s="236">
        <v>2643886.4728734512</v>
      </c>
      <c r="F7" s="236">
        <v>3017504.5089446097</v>
      </c>
      <c r="G7" s="236">
        <v>2218873.4117912827</v>
      </c>
      <c r="H7" s="236">
        <v>2622376.0480192113</v>
      </c>
      <c r="J7" s="203"/>
    </row>
    <row r="8" spans="2:10" s="222" customFormat="1" ht="27" customHeight="1">
      <c r="B8" s="211" t="s">
        <v>413</v>
      </c>
      <c r="C8" s="212" t="s">
        <v>414</v>
      </c>
      <c r="D8" s="235">
        <v>2586066.5893800003</v>
      </c>
      <c r="E8" s="236">
        <v>2656540.3213200001</v>
      </c>
      <c r="F8" s="236">
        <v>3031674.8102399996</v>
      </c>
      <c r="G8" s="236">
        <v>2234977.078524</v>
      </c>
      <c r="H8" s="236">
        <v>2655266.3988999999</v>
      </c>
      <c r="J8" s="203"/>
    </row>
    <row r="9" spans="2:10" s="222" customFormat="1" ht="27" customHeight="1">
      <c r="B9" s="211">
        <v>3</v>
      </c>
      <c r="C9" s="212" t="s">
        <v>226</v>
      </c>
      <c r="D9" s="235">
        <v>3286066.5893800003</v>
      </c>
      <c r="E9" s="236">
        <v>3352183.0088200001</v>
      </c>
      <c r="F9" s="236">
        <v>3731674.8102399996</v>
      </c>
      <c r="G9" s="236">
        <v>2634977.078524</v>
      </c>
      <c r="H9" s="236">
        <v>3055266.3988999999</v>
      </c>
      <c r="J9" s="203"/>
    </row>
    <row r="10" spans="2:10" s="222" customFormat="1" ht="27" customHeight="1">
      <c r="B10" s="211">
        <v>4</v>
      </c>
      <c r="C10" s="212" t="s">
        <v>415</v>
      </c>
      <c r="D10" s="235">
        <v>3277102.1892766706</v>
      </c>
      <c r="E10" s="236">
        <v>3339529.1603734512</v>
      </c>
      <c r="F10" s="236">
        <v>3717504.5089446097</v>
      </c>
      <c r="G10" s="236">
        <v>2618873.4117912827</v>
      </c>
      <c r="H10" s="236">
        <v>3022376.0480192113</v>
      </c>
      <c r="J10" s="203"/>
    </row>
    <row r="11" spans="2:10" s="222" customFormat="1" ht="27" customHeight="1">
      <c r="B11" s="211" t="s">
        <v>416</v>
      </c>
      <c r="C11" s="212" t="s">
        <v>417</v>
      </c>
      <c r="D11" s="235">
        <v>3286066.5893800003</v>
      </c>
      <c r="E11" s="236">
        <v>3352183.0088200001</v>
      </c>
      <c r="F11" s="236">
        <v>3731674.8102399996</v>
      </c>
      <c r="G11" s="236">
        <v>2634977.078524</v>
      </c>
      <c r="H11" s="236">
        <v>3055266.3988999999</v>
      </c>
      <c r="J11" s="203"/>
    </row>
    <row r="12" spans="2:10" s="222" customFormat="1" ht="27" customHeight="1">
      <c r="B12" s="211">
        <v>5</v>
      </c>
      <c r="C12" s="212" t="s">
        <v>161</v>
      </c>
      <c r="D12" s="235">
        <v>3557043.9945900002</v>
      </c>
      <c r="E12" s="236">
        <v>3618244.1431900002</v>
      </c>
      <c r="F12" s="236">
        <v>3999896.4034699998</v>
      </c>
      <c r="G12" s="236">
        <v>2917491.1046440001</v>
      </c>
      <c r="H12" s="236">
        <v>3328128.3583400003</v>
      </c>
      <c r="J12" s="203"/>
    </row>
    <row r="13" spans="2:10" s="222" customFormat="1" ht="27" customHeight="1">
      <c r="B13" s="211">
        <v>6</v>
      </c>
      <c r="C13" s="212" t="s">
        <v>418</v>
      </c>
      <c r="D13" s="235">
        <v>3548079.5944866706</v>
      </c>
      <c r="E13" s="236">
        <v>3605590.2947434513</v>
      </c>
      <c r="F13" s="236">
        <v>3985726.1021746099</v>
      </c>
      <c r="G13" s="236">
        <v>2901387.4379112828</v>
      </c>
      <c r="H13" s="236">
        <v>3295238.0074592116</v>
      </c>
      <c r="J13" s="203"/>
    </row>
    <row r="14" spans="2:10" s="222" customFormat="1" ht="27" customHeight="1" thickBot="1">
      <c r="B14" s="213" t="s">
        <v>419</v>
      </c>
      <c r="C14" s="217" t="s">
        <v>420</v>
      </c>
      <c r="D14" s="237">
        <v>3557043.9945900002</v>
      </c>
      <c r="E14" s="238">
        <v>3618244.1431900002</v>
      </c>
      <c r="F14" s="238">
        <v>3999896.4034699998</v>
      </c>
      <c r="G14" s="238">
        <v>2917491.1046440001</v>
      </c>
      <c r="H14" s="238">
        <v>3328128.3583400003</v>
      </c>
      <c r="J14" s="203"/>
    </row>
    <row r="15" spans="2:10" s="222" customFormat="1" ht="27" customHeight="1" thickBot="1">
      <c r="B15" s="215" t="s">
        <v>421</v>
      </c>
      <c r="C15" s="216"/>
      <c r="D15" s="239"/>
      <c r="E15" s="240"/>
      <c r="F15" s="240"/>
      <c r="G15" s="240"/>
      <c r="H15" s="240"/>
      <c r="J15" s="204"/>
    </row>
    <row r="16" spans="2:10" s="222" customFormat="1" ht="27" customHeight="1">
      <c r="B16" s="209">
        <v>7</v>
      </c>
      <c r="C16" s="210" t="s">
        <v>422</v>
      </c>
      <c r="D16" s="233">
        <v>16064500.8236781</v>
      </c>
      <c r="E16" s="234">
        <v>15857189.285202999</v>
      </c>
      <c r="F16" s="234">
        <v>15716108.0749771</v>
      </c>
      <c r="G16" s="234">
        <v>16238864.3972308</v>
      </c>
      <c r="H16" s="234">
        <v>15472952.616734801</v>
      </c>
      <c r="J16" s="204"/>
    </row>
    <row r="17" spans="2:8" s="222" customFormat="1" ht="27" customHeight="1" thickBot="1">
      <c r="B17" s="213">
        <v>8</v>
      </c>
      <c r="C17" s="217" t="s">
        <v>423</v>
      </c>
      <c r="D17" s="237">
        <v>15630489.6136781</v>
      </c>
      <c r="E17" s="238">
        <v>15437189.285202999</v>
      </c>
      <c r="F17" s="238">
        <v>15204058.9175021</v>
      </c>
      <c r="G17" s="238">
        <v>15778506.3647308</v>
      </c>
      <c r="H17" s="238">
        <v>15027186.474234801</v>
      </c>
    </row>
    <row r="18" spans="2:8" s="222" customFormat="1" ht="27" customHeight="1" thickBot="1">
      <c r="B18" s="215" t="s">
        <v>424</v>
      </c>
      <c r="C18" s="216"/>
      <c r="D18" s="239"/>
      <c r="E18" s="240"/>
      <c r="F18" s="240"/>
      <c r="G18" s="240"/>
      <c r="H18" s="240"/>
    </row>
    <row r="19" spans="2:8" s="222" customFormat="1" ht="27" customHeight="1">
      <c r="B19" s="209">
        <v>9</v>
      </c>
      <c r="C19" s="210" t="s">
        <v>425</v>
      </c>
      <c r="D19" s="226">
        <f t="shared" ref="D19:H20" si="0">+IFERROR(D6/D16,"-")</f>
        <v>0.1609802021092554</v>
      </c>
      <c r="E19" s="227">
        <f t="shared" si="0"/>
        <v>0.16752907930530464</v>
      </c>
      <c r="F19" s="227">
        <f t="shared" si="0"/>
        <v>0.19290239006863136</v>
      </c>
      <c r="G19" s="227">
        <f t="shared" si="0"/>
        <v>0.13763136533766049</v>
      </c>
      <c r="H19" s="227">
        <f t="shared" si="0"/>
        <v>0.17160696246353083</v>
      </c>
    </row>
    <row r="20" spans="2:8" s="222" customFormat="1" ht="27" customHeight="1">
      <c r="B20" s="211">
        <v>10</v>
      </c>
      <c r="C20" s="212" t="s">
        <v>426</v>
      </c>
      <c r="D20" s="228">
        <f t="shared" si="0"/>
        <v>0.16487661314342142</v>
      </c>
      <c r="E20" s="229">
        <f t="shared" si="0"/>
        <v>0.17126734822171899</v>
      </c>
      <c r="F20" s="229">
        <f t="shared" si="0"/>
        <v>0.19846703602753207</v>
      </c>
      <c r="G20" s="229">
        <f t="shared" si="0"/>
        <v>0.14062632802500627</v>
      </c>
      <c r="H20" s="229">
        <f t="shared" si="0"/>
        <v>0.17450878462947572</v>
      </c>
    </row>
    <row r="21" spans="2:8" s="222" customFormat="1" ht="27" customHeight="1">
      <c r="B21" s="211" t="s">
        <v>427</v>
      </c>
      <c r="C21" s="212" t="s">
        <v>428</v>
      </c>
      <c r="D21" s="228">
        <f>+IFERROR(D8/D16,"-")</f>
        <v>0.1609802021092554</v>
      </c>
      <c r="E21" s="229">
        <f>+IFERROR(E8/E16,"-")</f>
        <v>0.16752907930530464</v>
      </c>
      <c r="F21" s="229">
        <f>+IFERROR(F8/F16,"-")</f>
        <v>0.19290239006863136</v>
      </c>
      <c r="G21" s="229">
        <f>+IFERROR(G8/G16,"-")</f>
        <v>0.13763136533766049</v>
      </c>
      <c r="H21" s="229">
        <f>+IFERROR(H8/H16,"-")</f>
        <v>0.17160696246353083</v>
      </c>
    </row>
    <row r="22" spans="2:8" s="222" customFormat="1" ht="27" customHeight="1">
      <c r="B22" s="211">
        <v>11</v>
      </c>
      <c r="C22" s="212" t="s">
        <v>429</v>
      </c>
      <c r="D22" s="228">
        <f t="shared" ref="D22:H23" si="1">+IFERROR(D9/D16,"-")</f>
        <v>0.20455454081315352</v>
      </c>
      <c r="E22" s="230">
        <f t="shared" si="1"/>
        <v>0.21139830953194594</v>
      </c>
      <c r="F22" s="230">
        <f t="shared" si="1"/>
        <v>0.23744267934766267</v>
      </c>
      <c r="G22" s="230">
        <f t="shared" si="1"/>
        <v>0.16226362965216584</v>
      </c>
      <c r="H22" s="230">
        <f t="shared" si="1"/>
        <v>0.1974585248581173</v>
      </c>
    </row>
    <row r="23" spans="2:8" s="222" customFormat="1" ht="27" customHeight="1">
      <c r="B23" s="211">
        <v>12</v>
      </c>
      <c r="C23" s="212" t="s">
        <v>430</v>
      </c>
      <c r="D23" s="228">
        <f t="shared" si="1"/>
        <v>0.20966087885109549</v>
      </c>
      <c r="E23" s="229">
        <f t="shared" si="1"/>
        <v>0.21633012970660975</v>
      </c>
      <c r="F23" s="229">
        <f t="shared" si="1"/>
        <v>0.2445073732689379</v>
      </c>
      <c r="G23" s="229">
        <f t="shared" si="1"/>
        <v>0.16597727004408785</v>
      </c>
      <c r="H23" s="229">
        <f t="shared" si="1"/>
        <v>0.20112720722547056</v>
      </c>
    </row>
    <row r="24" spans="2:8" s="222" customFormat="1" ht="27" customHeight="1">
      <c r="B24" s="211" t="s">
        <v>431</v>
      </c>
      <c r="C24" s="212" t="s">
        <v>432</v>
      </c>
      <c r="D24" s="228">
        <f>+IFERROR(D11/D17,"-")</f>
        <v>0.21023439895986323</v>
      </c>
      <c r="E24" s="229">
        <f>+IFERROR(E11/E17,"-")</f>
        <v>0.21714982869538085</v>
      </c>
      <c r="F24" s="229">
        <f>+IFERROR(F11/F17,"-")</f>
        <v>0.245439381055298</v>
      </c>
      <c r="G24" s="229">
        <f>+IFERROR(G11/G17,"-")</f>
        <v>0.16699787784817716</v>
      </c>
      <c r="H24" s="229">
        <f>+IFERROR(H11/H17,"-")</f>
        <v>0.20331593037315904</v>
      </c>
    </row>
    <row r="25" spans="2:8" s="222" customFormat="1" ht="27" customHeight="1">
      <c r="B25" s="211">
        <v>13</v>
      </c>
      <c r="C25" s="212" t="s">
        <v>433</v>
      </c>
      <c r="D25" s="228">
        <f t="shared" ref="D25:H26" si="2">+IFERROR(D12/D16,"-")</f>
        <v>0.22142262829275922</v>
      </c>
      <c r="E25" s="230">
        <f t="shared" si="2"/>
        <v>0.22817689050141654</v>
      </c>
      <c r="F25" s="230">
        <f t="shared" si="2"/>
        <v>0.25450934699530109</v>
      </c>
      <c r="G25" s="230">
        <f t="shared" si="2"/>
        <v>0.17966103006202314</v>
      </c>
      <c r="H25" s="230">
        <f t="shared" si="2"/>
        <v>0.21509329478204806</v>
      </c>
    </row>
    <row r="26" spans="2:8" s="222" customFormat="1" ht="27" customHeight="1">
      <c r="B26" s="211">
        <v>14</v>
      </c>
      <c r="C26" s="212" t="s">
        <v>434</v>
      </c>
      <c r="D26" s="228">
        <f t="shared" si="2"/>
        <v>0.22699734187352508</v>
      </c>
      <c r="E26" s="230">
        <f t="shared" si="2"/>
        <v>0.23356520595361979</v>
      </c>
      <c r="F26" s="230">
        <f t="shared" si="2"/>
        <v>0.26214881985141841</v>
      </c>
      <c r="G26" s="230">
        <f t="shared" si="2"/>
        <v>0.18388226178345138</v>
      </c>
      <c r="H26" s="230">
        <f t="shared" si="2"/>
        <v>0.21928509459233342</v>
      </c>
    </row>
    <row r="27" spans="2:8" s="222" customFormat="1" ht="27" customHeight="1" thickBot="1">
      <c r="B27" s="213" t="s">
        <v>435</v>
      </c>
      <c r="C27" s="217" t="s">
        <v>436</v>
      </c>
      <c r="D27" s="231">
        <f>+IFERROR(D14/D16,"-")</f>
        <v>0.22142262829275922</v>
      </c>
      <c r="E27" s="232">
        <f>+IFERROR(E14/E16,"-")</f>
        <v>0.22817689050141654</v>
      </c>
      <c r="F27" s="232">
        <f>+IFERROR(F14/F16,"-")</f>
        <v>0.25450934699530109</v>
      </c>
      <c r="G27" s="232">
        <f>+IFERROR(G14/G16,"-")</f>
        <v>0.17966103006202314</v>
      </c>
      <c r="H27" s="232">
        <f>+IFERROR(H14/H16,"-")</f>
        <v>0.21509329478204806</v>
      </c>
    </row>
    <row r="28" spans="2:8" s="222" customFormat="1" ht="27" customHeight="1" thickBot="1">
      <c r="B28" s="215" t="s">
        <v>437</v>
      </c>
      <c r="C28" s="216"/>
      <c r="D28" s="241"/>
      <c r="E28" s="242"/>
      <c r="F28" s="242"/>
      <c r="G28" s="243"/>
      <c r="H28" s="243"/>
    </row>
    <row r="29" spans="2:8" s="222" customFormat="1" ht="27" customHeight="1">
      <c r="B29" s="209">
        <v>15</v>
      </c>
      <c r="C29" s="210" t="s">
        <v>438</v>
      </c>
      <c r="D29" s="244">
        <v>57422805.973891698</v>
      </c>
      <c r="E29" s="234">
        <v>57347570.084608398</v>
      </c>
      <c r="F29" s="234">
        <v>57135536.946222804</v>
      </c>
      <c r="G29" s="234">
        <v>55792477.402999997</v>
      </c>
      <c r="H29" s="234">
        <v>55520393.579028897</v>
      </c>
    </row>
    <row r="30" spans="2:8" s="222" customFormat="1" ht="27" customHeight="1">
      <c r="B30" s="211">
        <v>16</v>
      </c>
      <c r="C30" s="212" t="s">
        <v>44</v>
      </c>
      <c r="D30" s="245">
        <f t="shared" ref="D30:H32" si="3">+IFERROR(D9/D$29,"-")</f>
        <v>5.7225810087965207E-2</v>
      </c>
      <c r="E30" s="246">
        <f t="shared" si="3"/>
        <v>5.845379331459586E-2</v>
      </c>
      <c r="F30" s="246">
        <f t="shared" si="3"/>
        <v>6.5312675957737681E-2</v>
      </c>
      <c r="G30" s="246">
        <f t="shared" si="3"/>
        <v>4.7228178442248483E-2</v>
      </c>
      <c r="H30" s="246">
        <f t="shared" si="3"/>
        <v>5.5029624286633876E-2</v>
      </c>
    </row>
    <row r="31" spans="2:8" s="222" customFormat="1" ht="27" customHeight="1">
      <c r="B31" s="211">
        <v>17</v>
      </c>
      <c r="C31" s="212" t="s">
        <v>439</v>
      </c>
      <c r="D31" s="245">
        <f t="shared" si="3"/>
        <v>5.7069697896105311E-2</v>
      </c>
      <c r="E31" s="245">
        <f t="shared" si="3"/>
        <v>5.8233141446907659E-2</v>
      </c>
      <c r="F31" s="245">
        <f t="shared" si="3"/>
        <v>6.5064663913872112E-2</v>
      </c>
      <c r="G31" s="245">
        <f t="shared" si="3"/>
        <v>4.6939543352316961E-2</v>
      </c>
      <c r="H31" s="245">
        <f t="shared" si="3"/>
        <v>5.443722303079674E-2</v>
      </c>
    </row>
    <row r="32" spans="2:8" s="222" customFormat="1" ht="27" customHeight="1" thickBot="1">
      <c r="B32" s="213" t="s">
        <v>440</v>
      </c>
      <c r="C32" s="214" t="s">
        <v>441</v>
      </c>
      <c r="D32" s="232">
        <f t="shared" si="3"/>
        <v>5.7225810087965207E-2</v>
      </c>
      <c r="E32" s="232">
        <f t="shared" si="3"/>
        <v>5.845379331459586E-2</v>
      </c>
      <c r="F32" s="232">
        <f t="shared" si="3"/>
        <v>6.5312675957737681E-2</v>
      </c>
      <c r="G32" s="232">
        <f t="shared" si="3"/>
        <v>4.7228178442248483E-2</v>
      </c>
      <c r="H32" s="232">
        <f t="shared" si="3"/>
        <v>5.5029624286633876E-2</v>
      </c>
    </row>
    <row r="40" spans="2:8" ht="15" customHeight="1">
      <c r="B40" s="1588"/>
      <c r="C40" s="1588"/>
      <c r="D40" s="1588"/>
      <c r="E40" s="1588"/>
      <c r="F40" s="1588"/>
      <c r="G40" s="1588"/>
      <c r="H40" s="1588"/>
    </row>
    <row r="41" spans="2:8" ht="15" customHeight="1">
      <c r="B41" s="1588"/>
      <c r="C41" s="1588"/>
      <c r="D41" s="1588"/>
      <c r="E41" s="1588"/>
      <c r="F41" s="1588"/>
      <c r="G41" s="1588"/>
      <c r="H41" s="1588"/>
    </row>
  </sheetData>
  <mergeCells count="3">
    <mergeCell ref="B1:C1"/>
    <mergeCell ref="B40:H41"/>
    <mergeCell ref="J2:J3"/>
  </mergeCells>
  <hyperlinks>
    <hyperlink ref="H1" location="Índice!A1" display="Voltar ao Índice" xr:uid="{00000000-0004-0000-1100-000000000000}"/>
  </hyperlinks>
  <pageMargins left="0.7" right="0.7" top="0.75" bottom="0.75" header="0.3" footer="0.3"/>
  <pageSetup paperSize="9" scale="3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FF0000"/>
  </sheetPr>
  <dimension ref="B1:R27"/>
  <sheetViews>
    <sheetView showGridLines="0" zoomScaleNormal="100" zoomScalePageLayoutView="70" workbookViewId="0"/>
  </sheetViews>
  <sheetFormatPr defaultColWidth="9.140625" defaultRowHeight="18.75"/>
  <cols>
    <col min="1" max="1" width="5" style="2" bestFit="1" customWidth="1"/>
    <col min="2" max="2" width="4.5703125" style="2" customWidth="1"/>
    <col min="3" max="3" width="24" style="2" customWidth="1"/>
    <col min="4" max="5" width="15.7109375" style="2" customWidth="1"/>
    <col min="6" max="7" width="18.85546875" style="2" customWidth="1"/>
    <col min="8" max="8" width="16.7109375" style="2" customWidth="1"/>
    <col min="9" max="11" width="15.7109375" style="2" customWidth="1"/>
    <col min="12" max="12" width="16.7109375" style="2" customWidth="1"/>
    <col min="13" max="16" width="15.7109375" style="2" customWidth="1"/>
    <col min="17" max="17" width="9.140625" style="2"/>
    <col min="18" max="18" width="14" style="2" bestFit="1" customWidth="1"/>
    <col min="19" max="19" width="9.85546875" style="2" bestFit="1" customWidth="1"/>
    <col min="20" max="16384" width="9.140625" style="2"/>
  </cols>
  <sheetData>
    <row r="1" spans="2:18" ht="25.5" customHeight="1">
      <c r="B1" s="1" t="s">
        <v>1604</v>
      </c>
      <c r="R1" s="4" t="s">
        <v>4</v>
      </c>
    </row>
    <row r="2" spans="2:18" ht="22.5" customHeight="1">
      <c r="B2" s="5" t="s">
        <v>5</v>
      </c>
      <c r="D2" s="260"/>
      <c r="E2" s="15"/>
      <c r="F2" s="15"/>
      <c r="G2" s="15"/>
      <c r="H2" s="15"/>
      <c r="I2" s="15"/>
      <c r="J2" s="15"/>
      <c r="K2" s="15"/>
      <c r="L2" s="15"/>
      <c r="M2" s="15"/>
      <c r="N2" s="15"/>
      <c r="O2" s="15"/>
      <c r="P2" s="15"/>
      <c r="Q2" s="15"/>
      <c r="R2" s="15"/>
    </row>
    <row r="3" spans="2:18" ht="20.100000000000001" customHeight="1">
      <c r="C3" s="157"/>
    </row>
    <row r="4" spans="2:18" s="46" customFormat="1" ht="20.100000000000001" customHeight="1">
      <c r="D4" s="259" t="s">
        <v>6</v>
      </c>
      <c r="E4" s="259" t="s">
        <v>7</v>
      </c>
      <c r="F4" s="259" t="s">
        <v>8</v>
      </c>
      <c r="G4" s="259" t="s">
        <v>9</v>
      </c>
      <c r="H4" s="259" t="s">
        <v>10</v>
      </c>
      <c r="I4" s="259" t="s">
        <v>71</v>
      </c>
      <c r="J4" s="259" t="s">
        <v>72</v>
      </c>
      <c r="K4" s="259" t="s">
        <v>73</v>
      </c>
      <c r="L4" s="259" t="s">
        <v>483</v>
      </c>
      <c r="M4" s="259" t="s">
        <v>482</v>
      </c>
      <c r="N4" s="259" t="s">
        <v>481</v>
      </c>
      <c r="O4" s="259" t="s">
        <v>480</v>
      </c>
      <c r="P4" s="259" t="s">
        <v>479</v>
      </c>
    </row>
    <row r="5" spans="2:18" s="46" customFormat="1" ht="20.100000000000001" customHeight="1">
      <c r="D5" s="1590" t="s">
        <v>478</v>
      </c>
      <c r="E5" s="1590"/>
      <c r="F5" s="1590" t="s">
        <v>466</v>
      </c>
      <c r="G5" s="1590"/>
      <c r="H5" s="1590" t="s">
        <v>477</v>
      </c>
      <c r="I5" s="1594" t="s">
        <v>476</v>
      </c>
      <c r="J5" s="1590" t="s">
        <v>475</v>
      </c>
      <c r="K5" s="1590"/>
      <c r="L5" s="1590"/>
      <c r="M5" s="1590"/>
      <c r="N5" s="1590" t="s">
        <v>474</v>
      </c>
      <c r="O5" s="1590" t="s">
        <v>473</v>
      </c>
      <c r="P5" s="1590" t="s">
        <v>472</v>
      </c>
    </row>
    <row r="6" spans="2:18" s="46" customFormat="1" ht="20.100000000000001" customHeight="1">
      <c r="D6" s="1593"/>
      <c r="E6" s="1593"/>
      <c r="F6" s="1593"/>
      <c r="G6" s="1593"/>
      <c r="H6" s="1591"/>
      <c r="I6" s="1595"/>
      <c r="J6" s="1593"/>
      <c r="K6" s="1593"/>
      <c r="L6" s="1593"/>
      <c r="M6" s="1593"/>
      <c r="N6" s="1591"/>
      <c r="O6" s="1591"/>
      <c r="P6" s="1591"/>
    </row>
    <row r="7" spans="2:18" s="46" customFormat="1" ht="87.75" customHeight="1" thickBot="1">
      <c r="D7" s="261" t="s">
        <v>471</v>
      </c>
      <c r="E7" s="261" t="s">
        <v>470</v>
      </c>
      <c r="F7" s="261" t="s">
        <v>469</v>
      </c>
      <c r="G7" s="261" t="s">
        <v>468</v>
      </c>
      <c r="H7" s="1592"/>
      <c r="I7" s="1596"/>
      <c r="J7" s="261" t="s">
        <v>467</v>
      </c>
      <c r="K7" s="261" t="s">
        <v>466</v>
      </c>
      <c r="L7" s="261" t="s">
        <v>465</v>
      </c>
      <c r="M7" s="258" t="s">
        <v>464</v>
      </c>
      <c r="N7" s="1592"/>
      <c r="O7" s="1592"/>
      <c r="P7" s="1592"/>
    </row>
    <row r="8" spans="2:18" s="138" customFormat="1" ht="20.100000000000001" customHeight="1">
      <c r="B8" s="257" t="s">
        <v>463</v>
      </c>
      <c r="C8" s="256" t="s">
        <v>462</v>
      </c>
      <c r="D8" s="255"/>
      <c r="E8" s="255"/>
      <c r="F8" s="255"/>
      <c r="G8" s="255"/>
      <c r="H8" s="255"/>
      <c r="I8" s="262"/>
      <c r="J8" s="255"/>
      <c r="K8" s="255"/>
      <c r="L8" s="255"/>
      <c r="M8" s="262"/>
      <c r="N8" s="255"/>
      <c r="O8" s="254"/>
      <c r="P8" s="254"/>
      <c r="R8" s="253"/>
    </row>
    <row r="9" spans="2:18" s="263" customFormat="1" ht="20.100000000000001" customHeight="1">
      <c r="B9" s="264"/>
      <c r="C9" s="265" t="s">
        <v>461</v>
      </c>
      <c r="D9" s="266">
        <v>3418.9349099999999</v>
      </c>
      <c r="E9" s="266">
        <v>17345.933166000003</v>
      </c>
      <c r="F9" s="266">
        <v>0</v>
      </c>
      <c r="G9" s="266">
        <v>0</v>
      </c>
      <c r="H9" s="266">
        <v>0</v>
      </c>
      <c r="I9" s="267">
        <f>+SUM(D9:H9)</f>
        <v>20764.868076000002</v>
      </c>
      <c r="J9" s="266">
        <v>420.78320841999999</v>
      </c>
      <c r="K9" s="266">
        <v>0</v>
      </c>
      <c r="L9" s="266">
        <v>0</v>
      </c>
      <c r="M9" s="268">
        <f>+SUM(J9:L9)</f>
        <v>420.78320841999999</v>
      </c>
      <c r="N9" s="267">
        <f>M9*12.5</f>
        <v>5259.7901052500001</v>
      </c>
      <c r="O9" s="269">
        <f t="shared" ref="O9:O25" si="0">+IFERROR(N9/$N$27,"-")</f>
        <v>4.685627829502688E-4</v>
      </c>
      <c r="P9" s="269">
        <v>0</v>
      </c>
      <c r="R9" s="270"/>
    </row>
    <row r="10" spans="2:18" s="263" customFormat="1" ht="20.100000000000001" customHeight="1">
      <c r="B10" s="271"/>
      <c r="C10" s="272" t="s">
        <v>460</v>
      </c>
      <c r="D10" s="49">
        <v>3774.8523100000002</v>
      </c>
      <c r="E10" s="49">
        <v>62949.997306999998</v>
      </c>
      <c r="F10" s="49">
        <v>0</v>
      </c>
      <c r="G10" s="49">
        <v>0</v>
      </c>
      <c r="H10" s="49">
        <v>0</v>
      </c>
      <c r="I10" s="273">
        <f t="shared" ref="I10:I24" si="1">+SUM(D10:H10)</f>
        <v>66724.849617</v>
      </c>
      <c r="J10" s="49">
        <v>1272.3063944</v>
      </c>
      <c r="K10" s="49">
        <v>0</v>
      </c>
      <c r="L10" s="49">
        <v>0</v>
      </c>
      <c r="M10" s="274">
        <f t="shared" ref="M10:M24" si="2">+SUM(J10:L10)</f>
        <v>1272.3063944</v>
      </c>
      <c r="N10" s="273">
        <f t="shared" ref="N10:N24" si="3">M10*12.5</f>
        <v>15903.82993</v>
      </c>
      <c r="O10" s="275">
        <f t="shared" si="0"/>
        <v>1.4167757006368954E-3</v>
      </c>
      <c r="P10" s="275">
        <v>0</v>
      </c>
      <c r="R10" s="270"/>
    </row>
    <row r="11" spans="2:18" s="263" customFormat="1" ht="20.100000000000001" customHeight="1">
      <c r="B11" s="271"/>
      <c r="C11" s="272" t="s">
        <v>459</v>
      </c>
      <c r="D11" s="49">
        <v>13836.934347999999</v>
      </c>
      <c r="E11" s="49">
        <v>281593.51118999999</v>
      </c>
      <c r="F11" s="49">
        <v>0</v>
      </c>
      <c r="G11" s="49">
        <v>0</v>
      </c>
      <c r="H11" s="49">
        <v>0</v>
      </c>
      <c r="I11" s="273">
        <f t="shared" si="1"/>
        <v>295430.44553799997</v>
      </c>
      <c r="J11" s="49">
        <v>4674.5189123999999</v>
      </c>
      <c r="K11" s="49">
        <v>0</v>
      </c>
      <c r="L11" s="49">
        <v>0</v>
      </c>
      <c r="M11" s="274">
        <f t="shared" si="2"/>
        <v>4674.5189123999999</v>
      </c>
      <c r="N11" s="273">
        <f t="shared" si="3"/>
        <v>58431.486404999996</v>
      </c>
      <c r="O11" s="275">
        <f t="shared" si="0"/>
        <v>5.2053065491187061E-3</v>
      </c>
      <c r="P11" s="275">
        <v>0</v>
      </c>
      <c r="R11" s="270"/>
    </row>
    <row r="12" spans="2:18" s="263" customFormat="1" ht="20.100000000000001" customHeight="1">
      <c r="B12" s="271"/>
      <c r="C12" s="272" t="s">
        <v>458</v>
      </c>
      <c r="D12" s="49">
        <v>5186.5133800000003</v>
      </c>
      <c r="E12" s="49">
        <v>75975.499474000011</v>
      </c>
      <c r="F12" s="49">
        <v>0</v>
      </c>
      <c r="G12" s="49">
        <v>0</v>
      </c>
      <c r="H12" s="49">
        <v>0</v>
      </c>
      <c r="I12" s="273">
        <f t="shared" si="1"/>
        <v>81162.012854000015</v>
      </c>
      <c r="J12" s="49">
        <v>3119.9011764000002</v>
      </c>
      <c r="K12" s="49">
        <v>0</v>
      </c>
      <c r="L12" s="49">
        <v>0</v>
      </c>
      <c r="M12" s="274">
        <f t="shared" si="2"/>
        <v>3119.9011764000002</v>
      </c>
      <c r="N12" s="273">
        <f t="shared" si="3"/>
        <v>38998.764705000001</v>
      </c>
      <c r="O12" s="275">
        <f t="shared" si="0"/>
        <v>3.4741632947592645E-3</v>
      </c>
      <c r="P12" s="275">
        <v>7.4999999999999993E-6</v>
      </c>
      <c r="R12" s="270"/>
    </row>
    <row r="13" spans="2:18" s="263" customFormat="1" ht="20.100000000000001" customHeight="1">
      <c r="B13" s="271"/>
      <c r="C13" s="272" t="s">
        <v>457</v>
      </c>
      <c r="D13" s="49">
        <v>59150.846720000001</v>
      </c>
      <c r="E13" s="49">
        <v>87676.932111000002</v>
      </c>
      <c r="F13" s="49">
        <v>0</v>
      </c>
      <c r="G13" s="49">
        <v>0</v>
      </c>
      <c r="H13" s="49">
        <v>0</v>
      </c>
      <c r="I13" s="273">
        <f t="shared" si="1"/>
        <v>146827.778831</v>
      </c>
      <c r="J13" s="49">
        <v>6653.0729661999994</v>
      </c>
      <c r="K13" s="49">
        <v>0</v>
      </c>
      <c r="L13" s="49">
        <v>0</v>
      </c>
      <c r="M13" s="274">
        <f t="shared" si="2"/>
        <v>6653.0729661999994</v>
      </c>
      <c r="N13" s="273">
        <f t="shared" si="3"/>
        <v>83163.41207749999</v>
      </c>
      <c r="O13" s="275">
        <f t="shared" si="0"/>
        <v>7.4085237286899801E-3</v>
      </c>
      <c r="P13" s="275">
        <v>0</v>
      </c>
      <c r="R13" s="270"/>
    </row>
    <row r="14" spans="2:18" s="263" customFormat="1" ht="20.100000000000001" customHeight="1">
      <c r="B14" s="271"/>
      <c r="C14" s="272" t="s">
        <v>456</v>
      </c>
      <c r="D14" s="49">
        <v>27381.332350000001</v>
      </c>
      <c r="E14" s="49">
        <v>170281.54893000002</v>
      </c>
      <c r="F14" s="49">
        <v>0</v>
      </c>
      <c r="G14" s="49">
        <v>0</v>
      </c>
      <c r="H14" s="49">
        <v>0</v>
      </c>
      <c r="I14" s="273">
        <f t="shared" si="1"/>
        <v>197662.88128000003</v>
      </c>
      <c r="J14" s="49">
        <v>6230.5828970000002</v>
      </c>
      <c r="K14" s="49">
        <v>0</v>
      </c>
      <c r="L14" s="49">
        <v>0</v>
      </c>
      <c r="M14" s="274">
        <f t="shared" si="2"/>
        <v>6230.5828970000002</v>
      </c>
      <c r="N14" s="273">
        <f t="shared" si="3"/>
        <v>77882.28621250001</v>
      </c>
      <c r="O14" s="275">
        <f t="shared" si="0"/>
        <v>6.9380602723735189E-3</v>
      </c>
      <c r="P14" s="275">
        <v>1.0000000000000001E-5</v>
      </c>
      <c r="R14" s="270"/>
    </row>
    <row r="15" spans="2:18" s="263" customFormat="1" ht="20.100000000000001" customHeight="1">
      <c r="B15" s="271"/>
      <c r="C15" s="272" t="s">
        <v>455</v>
      </c>
      <c r="D15" s="49">
        <v>54507.944362999995</v>
      </c>
      <c r="E15" s="49">
        <v>330787.65739000001</v>
      </c>
      <c r="F15" s="49">
        <v>0</v>
      </c>
      <c r="G15" s="49">
        <v>0</v>
      </c>
      <c r="H15" s="49">
        <v>0</v>
      </c>
      <c r="I15" s="273">
        <f t="shared" si="1"/>
        <v>385295.601753</v>
      </c>
      <c r="J15" s="49">
        <v>10817.856028</v>
      </c>
      <c r="K15" s="49">
        <v>0</v>
      </c>
      <c r="L15" s="49">
        <v>0</v>
      </c>
      <c r="M15" s="274">
        <f t="shared" si="2"/>
        <v>10817.856028</v>
      </c>
      <c r="N15" s="273">
        <f t="shared" si="3"/>
        <v>135223.20035</v>
      </c>
      <c r="O15" s="275">
        <f t="shared" si="0"/>
        <v>1.204621435600541E-2</v>
      </c>
      <c r="P15" s="275">
        <v>0</v>
      </c>
      <c r="R15" s="270"/>
    </row>
    <row r="16" spans="2:18" s="263" customFormat="1" ht="20.100000000000001" customHeight="1">
      <c r="B16" s="271"/>
      <c r="C16" s="272" t="s">
        <v>454</v>
      </c>
      <c r="D16" s="49">
        <v>115.02066000000001</v>
      </c>
      <c r="E16" s="49">
        <v>4746.6756447999996</v>
      </c>
      <c r="F16" s="49">
        <v>0</v>
      </c>
      <c r="G16" s="49">
        <v>0</v>
      </c>
      <c r="H16" s="49">
        <v>0</v>
      </c>
      <c r="I16" s="273">
        <f t="shared" si="1"/>
        <v>4861.6963047999998</v>
      </c>
      <c r="J16" s="49">
        <v>64.590634867999995</v>
      </c>
      <c r="K16" s="49">
        <v>0</v>
      </c>
      <c r="L16" s="49">
        <v>0</v>
      </c>
      <c r="M16" s="274">
        <f t="shared" si="2"/>
        <v>64.590634867999995</v>
      </c>
      <c r="N16" s="273">
        <f t="shared" si="3"/>
        <v>807.38293584999997</v>
      </c>
      <c r="O16" s="275">
        <f t="shared" si="0"/>
        <v>7.1924846383286073E-5</v>
      </c>
      <c r="P16" s="275">
        <v>0</v>
      </c>
      <c r="R16" s="270"/>
    </row>
    <row r="17" spans="2:16" s="263" customFormat="1" ht="20.100000000000001" customHeight="1">
      <c r="B17" s="271"/>
      <c r="C17" s="272" t="s">
        <v>453</v>
      </c>
      <c r="D17" s="49">
        <v>0</v>
      </c>
      <c r="E17" s="49">
        <v>128.78832</v>
      </c>
      <c r="F17" s="49">
        <v>0</v>
      </c>
      <c r="G17" s="49">
        <v>0</v>
      </c>
      <c r="H17" s="49">
        <v>0</v>
      </c>
      <c r="I17" s="273">
        <f t="shared" si="1"/>
        <v>128.78832</v>
      </c>
      <c r="J17" s="49">
        <v>1.8845368124999999</v>
      </c>
      <c r="K17" s="49">
        <v>0</v>
      </c>
      <c r="L17" s="49">
        <v>0</v>
      </c>
      <c r="M17" s="274">
        <f t="shared" si="2"/>
        <v>1.8845368124999999</v>
      </c>
      <c r="N17" s="273">
        <f t="shared" si="3"/>
        <v>23.556710156249999</v>
      </c>
      <c r="O17" s="275">
        <f t="shared" si="0"/>
        <v>2.0985243606865809E-6</v>
      </c>
      <c r="P17" s="275">
        <v>0</v>
      </c>
    </row>
    <row r="18" spans="2:16" s="263" customFormat="1" ht="20.100000000000001" customHeight="1">
      <c r="B18" s="271"/>
      <c r="C18" s="272" t="s">
        <v>452</v>
      </c>
      <c r="D18" s="276">
        <v>975.55391000000009</v>
      </c>
      <c r="E18" s="276">
        <v>246436.02215</v>
      </c>
      <c r="F18" s="49">
        <v>0</v>
      </c>
      <c r="G18" s="49">
        <v>0</v>
      </c>
      <c r="H18" s="49">
        <v>0</v>
      </c>
      <c r="I18" s="273">
        <f t="shared" si="1"/>
        <v>247411.57605999999</v>
      </c>
      <c r="J18" s="276">
        <v>9672.1945582000008</v>
      </c>
      <c r="K18" s="49">
        <v>0</v>
      </c>
      <c r="L18" s="49">
        <v>0</v>
      </c>
      <c r="M18" s="277">
        <f t="shared" si="2"/>
        <v>9672.1945582000008</v>
      </c>
      <c r="N18" s="274">
        <f t="shared" si="3"/>
        <v>120902.4319775</v>
      </c>
      <c r="O18" s="278">
        <f t="shared" si="0"/>
        <v>1.077046400317154E-2</v>
      </c>
      <c r="P18" s="278">
        <v>5.0000000000000004E-6</v>
      </c>
    </row>
    <row r="19" spans="2:16" s="263" customFormat="1" ht="20.100000000000001" customHeight="1">
      <c r="B19" s="271"/>
      <c r="C19" s="272" t="s">
        <v>451</v>
      </c>
      <c r="D19" s="276">
        <v>512.27518999999995</v>
      </c>
      <c r="E19" s="276">
        <v>2167.4986723000002</v>
      </c>
      <c r="F19" s="49">
        <v>0</v>
      </c>
      <c r="G19" s="49">
        <v>0</v>
      </c>
      <c r="H19" s="49">
        <v>0</v>
      </c>
      <c r="I19" s="273">
        <f t="shared" si="1"/>
        <v>2679.7738623</v>
      </c>
      <c r="J19" s="276">
        <v>70.697479860000001</v>
      </c>
      <c r="K19" s="49">
        <v>0</v>
      </c>
      <c r="L19" s="49">
        <v>0</v>
      </c>
      <c r="M19" s="277">
        <f t="shared" si="2"/>
        <v>70.697479860000001</v>
      </c>
      <c r="N19" s="274">
        <f t="shared" si="3"/>
        <v>883.71849825000004</v>
      </c>
      <c r="O19" s="278">
        <f t="shared" si="0"/>
        <v>7.8725118417053442E-5</v>
      </c>
      <c r="P19" s="278">
        <v>0</v>
      </c>
    </row>
    <row r="20" spans="2:16" s="263" customFormat="1" ht="20.100000000000001" customHeight="1">
      <c r="B20" s="271"/>
      <c r="C20" s="272" t="s">
        <v>450</v>
      </c>
      <c r="D20" s="276">
        <v>1182.5535300000001</v>
      </c>
      <c r="E20" s="276">
        <v>369992.94933999999</v>
      </c>
      <c r="F20" s="49">
        <v>0</v>
      </c>
      <c r="G20" s="49">
        <v>0</v>
      </c>
      <c r="H20" s="49">
        <v>0</v>
      </c>
      <c r="I20" s="273">
        <f t="shared" si="1"/>
        <v>371175.50286999997</v>
      </c>
      <c r="J20" s="276">
        <v>14831.970590999999</v>
      </c>
      <c r="K20" s="49">
        <v>0</v>
      </c>
      <c r="L20" s="49">
        <v>0</v>
      </c>
      <c r="M20" s="277">
        <f t="shared" si="2"/>
        <v>14831.970590999999</v>
      </c>
      <c r="N20" s="274">
        <f t="shared" si="3"/>
        <v>185399.63238749999</v>
      </c>
      <c r="O20" s="278">
        <f t="shared" si="0"/>
        <v>1.6516128204951394E-2</v>
      </c>
      <c r="P20" s="278">
        <v>2.0000000000000002E-5</v>
      </c>
    </row>
    <row r="21" spans="2:16" s="263" customFormat="1" ht="20.100000000000001" customHeight="1">
      <c r="B21" s="271"/>
      <c r="C21" s="272" t="s">
        <v>449</v>
      </c>
      <c r="D21" s="276">
        <v>4326.3141580000001</v>
      </c>
      <c r="E21" s="276">
        <v>4298.0023765000005</v>
      </c>
      <c r="F21" s="49">
        <v>0</v>
      </c>
      <c r="G21" s="49">
        <v>0</v>
      </c>
      <c r="H21" s="49">
        <v>0</v>
      </c>
      <c r="I21" s="273">
        <f t="shared" si="1"/>
        <v>8624.3165345000016</v>
      </c>
      <c r="J21" s="276">
        <v>388.31247296999999</v>
      </c>
      <c r="K21" s="49">
        <v>0</v>
      </c>
      <c r="L21" s="49">
        <v>0</v>
      </c>
      <c r="M21" s="277">
        <f t="shared" si="2"/>
        <v>388.31247296999999</v>
      </c>
      <c r="N21" s="274">
        <f t="shared" si="3"/>
        <v>4853.9059121250002</v>
      </c>
      <c r="O21" s="278">
        <f t="shared" si="0"/>
        <v>4.3240502317648126E-4</v>
      </c>
      <c r="P21" s="278">
        <v>0</v>
      </c>
    </row>
    <row r="22" spans="2:16" s="263" customFormat="1" ht="20.100000000000001" customHeight="1">
      <c r="B22" s="271"/>
      <c r="C22" s="272" t="s">
        <v>448</v>
      </c>
      <c r="D22" s="276">
        <v>2798472.6954000001</v>
      </c>
      <c r="E22" s="276">
        <v>29020359.149999999</v>
      </c>
      <c r="F22" s="49">
        <v>0</v>
      </c>
      <c r="G22" s="49">
        <v>0</v>
      </c>
      <c r="H22" s="49">
        <v>0</v>
      </c>
      <c r="I22" s="273">
        <f t="shared" si="1"/>
        <v>31818831.845399998</v>
      </c>
      <c r="J22" s="276">
        <v>829130.47522000002</v>
      </c>
      <c r="K22" s="49">
        <v>0</v>
      </c>
      <c r="L22" s="49">
        <v>0</v>
      </c>
      <c r="M22" s="277">
        <f t="shared" si="2"/>
        <v>829130.47522000002</v>
      </c>
      <c r="N22" s="274">
        <f t="shared" si="3"/>
        <v>10364130.94025</v>
      </c>
      <c r="O22" s="278">
        <f t="shared" si="0"/>
        <v>0.92327753371324062</v>
      </c>
      <c r="P22" s="278">
        <v>0</v>
      </c>
    </row>
    <row r="23" spans="2:16" s="263" customFormat="1" ht="20.100000000000001" customHeight="1">
      <c r="B23" s="271"/>
      <c r="C23" s="272" t="s">
        <v>447</v>
      </c>
      <c r="D23" s="276">
        <v>0</v>
      </c>
      <c r="E23" s="276">
        <v>54.080691330000001</v>
      </c>
      <c r="F23" s="49">
        <v>0</v>
      </c>
      <c r="G23" s="49">
        <v>0</v>
      </c>
      <c r="H23" s="49">
        <v>0</v>
      </c>
      <c r="I23" s="273">
        <f t="shared" si="1"/>
        <v>54.080691330000001</v>
      </c>
      <c r="J23" s="276">
        <v>0.43925259062999999</v>
      </c>
      <c r="K23" s="49">
        <v>0</v>
      </c>
      <c r="L23" s="49">
        <v>0</v>
      </c>
      <c r="M23" s="277">
        <f t="shared" si="2"/>
        <v>0.43925259062999999</v>
      </c>
      <c r="N23" s="274">
        <f t="shared" si="3"/>
        <v>5.4906573828749998</v>
      </c>
      <c r="O23" s="278">
        <f t="shared" si="0"/>
        <v>4.8912934776207517E-7</v>
      </c>
      <c r="P23" s="278">
        <v>0</v>
      </c>
    </row>
    <row r="24" spans="2:16" s="263" customFormat="1" ht="20.100000000000001" customHeight="1" thickBot="1">
      <c r="B24" s="279"/>
      <c r="C24" s="280" t="s">
        <v>446</v>
      </c>
      <c r="D24" s="281">
        <v>3286.03314</v>
      </c>
      <c r="E24" s="281">
        <v>69784.620348000011</v>
      </c>
      <c r="F24" s="50">
        <v>0</v>
      </c>
      <c r="G24" s="50">
        <v>0</v>
      </c>
      <c r="H24" s="50">
        <v>0</v>
      </c>
      <c r="I24" s="282">
        <f t="shared" si="1"/>
        <v>73070.653488000011</v>
      </c>
      <c r="J24" s="281">
        <v>884.00239214999999</v>
      </c>
      <c r="K24" s="50">
        <v>0</v>
      </c>
      <c r="L24" s="50">
        <v>0</v>
      </c>
      <c r="M24" s="283">
        <f t="shared" si="2"/>
        <v>884.00239214999999</v>
      </c>
      <c r="N24" s="284">
        <f t="shared" si="3"/>
        <v>11050.029901874999</v>
      </c>
      <c r="O24" s="285">
        <f t="shared" si="0"/>
        <v>9.8438011002344736E-4</v>
      </c>
      <c r="P24" s="285">
        <v>0</v>
      </c>
    </row>
    <row r="25" spans="2:16" s="46" customFormat="1" ht="20.100000000000001" customHeight="1">
      <c r="B25" s="251" t="s">
        <v>445</v>
      </c>
      <c r="C25" s="250" t="s">
        <v>444</v>
      </c>
      <c r="D25" s="249">
        <f t="shared" ref="D25:N25" si="4">SUM(D9:D24)</f>
        <v>2976127.8043689998</v>
      </c>
      <c r="E25" s="249">
        <f t="shared" si="4"/>
        <v>30744578.867110927</v>
      </c>
      <c r="F25" s="249">
        <f t="shared" si="4"/>
        <v>0</v>
      </c>
      <c r="G25" s="249">
        <f t="shared" si="4"/>
        <v>0</v>
      </c>
      <c r="H25" s="249">
        <f t="shared" si="4"/>
        <v>0</v>
      </c>
      <c r="I25" s="249">
        <f t="shared" si="4"/>
        <v>33720706.671479933</v>
      </c>
      <c r="J25" s="249">
        <f t="shared" si="4"/>
        <v>888233.58872127114</v>
      </c>
      <c r="K25" s="249">
        <f t="shared" si="4"/>
        <v>0</v>
      </c>
      <c r="L25" s="249">
        <f t="shared" si="4"/>
        <v>0</v>
      </c>
      <c r="M25" s="249">
        <f t="shared" si="4"/>
        <v>888233.58872127114</v>
      </c>
      <c r="N25" s="249">
        <f t="shared" si="4"/>
        <v>11102919.859015889</v>
      </c>
      <c r="O25" s="248">
        <f t="shared" si="0"/>
        <v>0.98909175535760629</v>
      </c>
      <c r="P25" s="252"/>
    </row>
    <row r="26" spans="2:16" s="12" customFormat="1" ht="20.100000000000001" customHeight="1" thickBot="1"/>
    <row r="27" spans="2:16" s="46" customFormat="1" ht="16.5">
      <c r="B27" s="251" t="s">
        <v>443</v>
      </c>
      <c r="C27" s="250" t="s">
        <v>118</v>
      </c>
      <c r="D27" s="249">
        <v>3022761.3173000002</v>
      </c>
      <c r="E27" s="249">
        <v>31035288.749000002</v>
      </c>
      <c r="F27" s="249">
        <v>0</v>
      </c>
      <c r="G27" s="249">
        <v>0</v>
      </c>
      <c r="H27" s="249">
        <v>0</v>
      </c>
      <c r="I27" s="249">
        <f>+SUM(D27:H27)</f>
        <v>34058050.066300005</v>
      </c>
      <c r="J27" s="249">
        <v>898029.51436000003</v>
      </c>
      <c r="K27" s="249">
        <v>0</v>
      </c>
      <c r="L27" s="249">
        <v>0</v>
      </c>
      <c r="M27" s="249">
        <f>+SUM(J27:L27)</f>
        <v>898029.51436000003</v>
      </c>
      <c r="N27" s="249">
        <f>M27*12.5</f>
        <v>11225368.929500001</v>
      </c>
      <c r="O27" s="248">
        <f>+IFERROR(N27/$N$27,"-")</f>
        <v>1</v>
      </c>
      <c r="P27" s="247"/>
    </row>
  </sheetData>
  <mergeCells count="8">
    <mergeCell ref="O5:O7"/>
    <mergeCell ref="P5:P7"/>
    <mergeCell ref="D5:E6"/>
    <mergeCell ref="F5:G6"/>
    <mergeCell ref="H5:H7"/>
    <mergeCell ref="I5:I7"/>
    <mergeCell ref="J5:M6"/>
    <mergeCell ref="N5:N7"/>
  </mergeCells>
  <conditionalFormatting sqref="D8:N8">
    <cfRule type="cellIs" dxfId="13" priority="7" stopIfTrue="1" operator="lessThan">
      <formula>0</formula>
    </cfRule>
  </conditionalFormatting>
  <conditionalFormatting sqref="D9:P25">
    <cfRule type="cellIs" dxfId="12" priority="1" stopIfTrue="1" operator="lessThan">
      <formula>0</formula>
    </cfRule>
  </conditionalFormatting>
  <conditionalFormatting sqref="D27:P27">
    <cfRule type="cellIs" dxfId="11" priority="2" stopIfTrue="1" operator="lessThan">
      <formula>0</formula>
    </cfRule>
  </conditionalFormatting>
  <hyperlinks>
    <hyperlink ref="R1" location="Índice!A1" display="Voltar ao Índice" xr:uid="{00000000-0004-0000-1200-000000000000}"/>
  </hyperlinks>
  <pageMargins left="0.70866141732283472" right="0.70866141732283472" top="0.74803149606299213" bottom="0.74803149606299213" header="0.31496062992125984" footer="0.31496062992125984"/>
  <pageSetup paperSize="9" scale="48" orientation="landscape" r:id="rId1"/>
  <headerFooter>
    <oddFooter>&amp;C&amp;P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0000"/>
  </sheetPr>
  <dimension ref="B1:F7"/>
  <sheetViews>
    <sheetView showGridLines="0" zoomScaleNormal="100" zoomScalePageLayoutView="85" workbookViewId="0"/>
  </sheetViews>
  <sheetFormatPr defaultColWidth="9.140625" defaultRowHeight="18.75"/>
  <cols>
    <col min="1" max="1" width="4.7109375" style="2" customWidth="1"/>
    <col min="2" max="2" width="10.42578125" style="2" customWidth="1"/>
    <col min="3" max="3" width="58.5703125" style="2" bestFit="1" customWidth="1"/>
    <col min="4" max="4" width="14.85546875" style="2" customWidth="1"/>
    <col min="5" max="5" width="12" style="2" customWidth="1"/>
    <col min="6" max="6" width="14.28515625" style="2" bestFit="1" customWidth="1"/>
    <col min="7" max="7" width="25.85546875" style="2" bestFit="1" customWidth="1"/>
    <col min="8" max="8" width="14" style="2" customWidth="1"/>
    <col min="9" max="9" width="25.85546875" style="2" bestFit="1" customWidth="1"/>
    <col min="10" max="16384" width="9.140625" style="2"/>
  </cols>
  <sheetData>
    <row r="1" spans="2:6" ht="25.5" customHeight="1">
      <c r="B1" s="1" t="s">
        <v>486</v>
      </c>
      <c r="F1" s="4" t="s">
        <v>4</v>
      </c>
    </row>
    <row r="2" spans="2:6" ht="22.5" customHeight="1">
      <c r="B2" s="5" t="s">
        <v>5</v>
      </c>
      <c r="C2" s="31"/>
    </row>
    <row r="3" spans="2:6" s="1145" customFormat="1">
      <c r="B3" s="12"/>
      <c r="C3" s="12"/>
      <c r="D3" s="157">
        <v>45627</v>
      </c>
    </row>
    <row r="4" spans="2:6" s="1145" customFormat="1" ht="17.25" thickBot="1">
      <c r="B4" s="12"/>
      <c r="C4" s="12"/>
      <c r="D4" s="52" t="s">
        <v>6</v>
      </c>
    </row>
    <row r="5" spans="2:6" s="1145" customFormat="1" ht="20.100000000000001" customHeight="1">
      <c r="B5" s="294">
        <v>1</v>
      </c>
      <c r="C5" s="293" t="s">
        <v>229</v>
      </c>
      <c r="D5" s="292">
        <v>16064500.8236781</v>
      </c>
    </row>
    <row r="6" spans="2:6" s="1145" customFormat="1" ht="20.100000000000001" customHeight="1">
      <c r="B6" s="291">
        <v>2</v>
      </c>
      <c r="C6" s="290" t="s">
        <v>485</v>
      </c>
      <c r="D6" s="289">
        <v>5.3000000021479637E-4</v>
      </c>
    </row>
    <row r="7" spans="2:6" s="1145" customFormat="1" ht="20.100000000000001" customHeight="1">
      <c r="B7" s="288">
        <v>3</v>
      </c>
      <c r="C7" s="287" t="s">
        <v>484</v>
      </c>
      <c r="D7" s="286">
        <v>8514.1854399999902</v>
      </c>
    </row>
  </sheetData>
  <conditionalFormatting sqref="D5:D7">
    <cfRule type="cellIs" dxfId="10" priority="1" stopIfTrue="1" operator="lessThan">
      <formula>0</formula>
    </cfRule>
  </conditionalFormatting>
  <hyperlinks>
    <hyperlink ref="F1" location="Índice!A1" display="Voltar ao Índice" xr:uid="{00000000-0004-0000-1300-000000000000}"/>
  </hyperlinks>
  <pageMargins left="0.70866141732283472" right="0.70866141732283472" top="0.74803149606299213" bottom="0.74803149606299213" header="0.31496062992125984" footer="0.31496062992125984"/>
  <pageSetup paperSize="9" orientation="landscape" r:id="rId1"/>
  <headerFooter>
    <oddFooter>&amp;C&amp;P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1CD9F-15C0-4EA8-8A6D-3CF5AE6C69DA}">
  <sheetPr codeName="Sheet22">
    <tabColor rgb="FFFF0000"/>
  </sheetPr>
  <dimension ref="A1:M39"/>
  <sheetViews>
    <sheetView showGridLines="0" topLeftCell="A3" zoomScale="85" zoomScaleNormal="85" workbookViewId="0"/>
  </sheetViews>
  <sheetFormatPr defaultColWidth="9.140625" defaultRowHeight="16.5"/>
  <cols>
    <col min="1" max="1" width="9.140625" style="466"/>
    <col min="2" max="2" width="13" style="466" customWidth="1"/>
    <col min="3" max="3" width="78.28515625" style="466" customWidth="1"/>
    <col min="4" max="4" width="18.28515625" style="466" bestFit="1" customWidth="1"/>
    <col min="5" max="5" width="20.7109375" style="466" customWidth="1"/>
    <col min="6" max="6" width="1.5703125" style="466" customWidth="1"/>
    <col min="7" max="7" width="9.140625" style="466"/>
    <col min="8" max="8" width="13.28515625" style="466" bestFit="1" customWidth="1"/>
    <col min="9" max="16384" width="9.140625" style="466"/>
  </cols>
  <sheetData>
    <row r="1" spans="2:13" ht="24">
      <c r="B1" s="1598" t="s">
        <v>1578</v>
      </c>
      <c r="C1" s="1598"/>
      <c r="D1" s="1598"/>
      <c r="E1" s="1598"/>
      <c r="F1" s="1598"/>
      <c r="G1" s="1598"/>
      <c r="H1" s="1598"/>
      <c r="I1" s="1598"/>
      <c r="J1" s="1598"/>
      <c r="K1" s="1598"/>
      <c r="L1" s="1598"/>
      <c r="M1" s="1598"/>
    </row>
    <row r="2" spans="2:13" ht="24">
      <c r="B2" s="1" t="s">
        <v>1577</v>
      </c>
      <c r="C2" s="1"/>
      <c r="D2" s="1"/>
      <c r="E2" s="1"/>
      <c r="F2" s="1"/>
      <c r="G2" s="1"/>
      <c r="H2" s="1"/>
      <c r="I2" s="1"/>
      <c r="J2" s="1"/>
      <c r="K2" s="1"/>
      <c r="L2" s="1"/>
    </row>
    <row r="3" spans="2:13">
      <c r="B3" s="1290" t="s">
        <v>5</v>
      </c>
      <c r="H3" s="4" t="s">
        <v>4</v>
      </c>
    </row>
    <row r="7" spans="2:13" s="1366" customFormat="1" ht="17.25" thickBot="1">
      <c r="B7" s="1413"/>
      <c r="D7" s="1412" t="s">
        <v>6</v>
      </c>
      <c r="E7" s="1412" t="s">
        <v>8</v>
      </c>
    </row>
    <row r="8" spans="2:13" s="1366" customFormat="1" ht="67.5" customHeight="1" thickBot="1">
      <c r="B8" s="1411"/>
      <c r="C8" s="1410"/>
      <c r="D8" s="1409" t="s">
        <v>1576</v>
      </c>
      <c r="E8" s="1409" t="s">
        <v>1575</v>
      </c>
    </row>
    <row r="9" spans="2:13" s="1366" customFormat="1" ht="35.1" customHeight="1" thickBot="1">
      <c r="B9" s="1597" t="s">
        <v>1574</v>
      </c>
      <c r="C9" s="1597"/>
      <c r="D9" s="1597"/>
      <c r="E9" s="1597"/>
    </row>
    <row r="10" spans="2:13" s="1366" customFormat="1" ht="30" customHeight="1">
      <c r="B10" s="1384" t="s">
        <v>617</v>
      </c>
      <c r="C10" s="1383" t="s">
        <v>1573</v>
      </c>
      <c r="D10" s="1408"/>
      <c r="E10" s="1407" t="s">
        <v>1572</v>
      </c>
    </row>
    <row r="11" spans="2:13" s="1366" customFormat="1" ht="30" customHeight="1">
      <c r="B11" s="1378" t="s">
        <v>615</v>
      </c>
      <c r="C11" s="1377" t="s">
        <v>1571</v>
      </c>
      <c r="D11" s="1406"/>
      <c r="E11" s="1405" t="s">
        <v>185</v>
      </c>
    </row>
    <row r="12" spans="2:13" s="1366" customFormat="1" ht="30" customHeight="1">
      <c r="B12" s="1378" t="s">
        <v>1570</v>
      </c>
      <c r="C12" s="1377" t="s">
        <v>1569</v>
      </c>
      <c r="D12" s="1406"/>
      <c r="E12" s="1405" t="s">
        <v>1568</v>
      </c>
    </row>
    <row r="13" spans="2:13" s="1366" customFormat="1" ht="30" customHeight="1" thickBot="1">
      <c r="B13" s="1374" t="s">
        <v>1567</v>
      </c>
      <c r="C13" s="1387" t="s">
        <v>1566</v>
      </c>
      <c r="D13" s="1404"/>
      <c r="E13" s="1403" t="s">
        <v>1565</v>
      </c>
    </row>
    <row r="14" spans="2:13" s="1366" customFormat="1" ht="35.1" customHeight="1" thickBot="1">
      <c r="B14" s="1597" t="s">
        <v>1471</v>
      </c>
      <c r="C14" s="1597"/>
      <c r="D14" s="1597"/>
      <c r="E14" s="1597"/>
    </row>
    <row r="15" spans="2:13" s="1366" customFormat="1" ht="30" customHeight="1">
      <c r="B15" s="1384" t="s">
        <v>613</v>
      </c>
      <c r="C15" s="1383" t="s">
        <v>411</v>
      </c>
      <c r="D15" s="1396">
        <v>2586066.5893800003</v>
      </c>
      <c r="E15" s="1395"/>
    </row>
    <row r="16" spans="2:13" s="1366" customFormat="1" ht="30" customHeight="1">
      <c r="B16" s="1378" t="s">
        <v>611</v>
      </c>
      <c r="C16" s="1377" t="s">
        <v>1564</v>
      </c>
      <c r="D16" s="1399">
        <v>700000</v>
      </c>
      <c r="E16" s="1402"/>
    </row>
    <row r="17" spans="1:5" s="1366" customFormat="1" ht="30" customHeight="1">
      <c r="B17" s="1378" t="s">
        <v>609</v>
      </c>
      <c r="C17" s="1377" t="s">
        <v>1563</v>
      </c>
      <c r="D17" s="1399">
        <v>270977.40521</v>
      </c>
      <c r="E17" s="1390"/>
    </row>
    <row r="18" spans="1:5" s="1366" customFormat="1" ht="30" customHeight="1">
      <c r="B18" s="1378" t="s">
        <v>607</v>
      </c>
      <c r="C18" s="1377" t="s">
        <v>1562</v>
      </c>
      <c r="D18" s="1399">
        <v>3557043.9945900002</v>
      </c>
      <c r="E18" s="1401"/>
    </row>
    <row r="19" spans="1:5" s="1366" customFormat="1" ht="30" customHeight="1">
      <c r="B19" s="1378" t="s">
        <v>605</v>
      </c>
      <c r="C19" s="1377" t="s">
        <v>1561</v>
      </c>
      <c r="D19" s="1399">
        <v>1621126.47814</v>
      </c>
      <c r="E19" s="1388"/>
    </row>
    <row r="20" spans="1:5" s="1366" customFormat="1" ht="30" customHeight="1">
      <c r="B20" s="1378" t="s">
        <v>603</v>
      </c>
      <c r="C20" s="1380" t="s">
        <v>1549</v>
      </c>
      <c r="D20" s="1399">
        <v>0</v>
      </c>
      <c r="E20" s="1400"/>
    </row>
    <row r="21" spans="1:5" s="1366" customFormat="1" ht="30" customHeight="1">
      <c r="B21" s="1378" t="s">
        <v>579</v>
      </c>
      <c r="C21" s="1377" t="s">
        <v>1560</v>
      </c>
      <c r="D21" s="1399">
        <v>0</v>
      </c>
      <c r="E21" s="1398"/>
    </row>
    <row r="22" spans="1:5" s="1366" customFormat="1" ht="30" customHeight="1" thickBot="1">
      <c r="B22" s="1374" t="s">
        <v>577</v>
      </c>
      <c r="C22" s="1387" t="s">
        <v>1559</v>
      </c>
      <c r="D22" s="1394">
        <v>5178170.4727299996</v>
      </c>
      <c r="E22" s="1397"/>
    </row>
    <row r="23" spans="1:5" s="1366" customFormat="1" ht="35.1" customHeight="1" thickBot="1">
      <c r="A23" s="1366" t="s">
        <v>82</v>
      </c>
      <c r="B23" s="1597" t="s">
        <v>1558</v>
      </c>
      <c r="C23" s="1597"/>
      <c r="D23" s="1597"/>
      <c r="E23" s="1597"/>
    </row>
    <row r="24" spans="1:5" s="1366" customFormat="1" ht="30" customHeight="1">
      <c r="B24" s="1384" t="s">
        <v>599</v>
      </c>
      <c r="C24" s="1383" t="s">
        <v>1557</v>
      </c>
      <c r="D24" s="1396">
        <v>16064500.8236781</v>
      </c>
      <c r="E24" s="1395"/>
    </row>
    <row r="25" spans="1:5" s="1366" customFormat="1" ht="30" customHeight="1" thickBot="1">
      <c r="B25" s="1374" t="s">
        <v>597</v>
      </c>
      <c r="C25" s="1387" t="s">
        <v>1556</v>
      </c>
      <c r="D25" s="1394">
        <v>57422805.973891698</v>
      </c>
      <c r="E25" s="1393"/>
    </row>
    <row r="26" spans="1:5" s="1366" customFormat="1" ht="35.1" customHeight="1" thickBot="1">
      <c r="B26" s="1597" t="s">
        <v>1555</v>
      </c>
      <c r="C26" s="1597"/>
      <c r="D26" s="1597"/>
      <c r="E26" s="1597"/>
    </row>
    <row r="27" spans="1:5" s="1366" customFormat="1" ht="30" customHeight="1">
      <c r="B27" s="1384" t="s">
        <v>595</v>
      </c>
      <c r="C27" s="1383" t="s">
        <v>1554</v>
      </c>
      <c r="D27" s="1392">
        <f>+D22/D24</f>
        <v>0.32233622006465895</v>
      </c>
      <c r="E27" s="1391"/>
    </row>
    <row r="28" spans="1:5" s="1366" customFormat="1" ht="30" customHeight="1">
      <c r="B28" s="1378" t="s">
        <v>1553</v>
      </c>
      <c r="C28" s="1380" t="s">
        <v>1549</v>
      </c>
      <c r="D28" s="1389">
        <v>0</v>
      </c>
      <c r="E28" s="1390"/>
    </row>
    <row r="29" spans="1:5" s="1366" customFormat="1" ht="30" customHeight="1">
      <c r="B29" s="1378" t="s">
        <v>1552</v>
      </c>
      <c r="C29" s="1377" t="s">
        <v>1551</v>
      </c>
      <c r="D29" s="1389">
        <f>+D22/D25</f>
        <v>9.0176200638546769E-2</v>
      </c>
      <c r="E29" s="1388"/>
    </row>
    <row r="30" spans="1:5" s="1366" customFormat="1" ht="30" customHeight="1">
      <c r="B30" s="1378" t="s">
        <v>1550</v>
      </c>
      <c r="C30" s="1380" t="s">
        <v>1549</v>
      </c>
      <c r="D30" s="1389">
        <v>0</v>
      </c>
      <c r="E30" s="1388"/>
    </row>
    <row r="31" spans="1:5" s="1366" customFormat="1" ht="30" customHeight="1">
      <c r="B31" s="1378" t="s">
        <v>1548</v>
      </c>
      <c r="C31" s="1377" t="s">
        <v>1547</v>
      </c>
      <c r="D31" s="1389">
        <v>0</v>
      </c>
      <c r="E31" s="1388"/>
    </row>
    <row r="32" spans="1:5" s="1366" customFormat="1" ht="30" customHeight="1" thickBot="1">
      <c r="B32" s="1374" t="s">
        <v>1546</v>
      </c>
      <c r="C32" s="1387" t="s">
        <v>1545</v>
      </c>
      <c r="D32" s="1386"/>
      <c r="E32" s="1385"/>
    </row>
    <row r="33" spans="2:5" s="1366" customFormat="1" ht="35.1" customHeight="1" thickBot="1">
      <c r="B33" s="1597" t="s">
        <v>1544</v>
      </c>
      <c r="C33" s="1597"/>
      <c r="D33" s="1597"/>
      <c r="E33" s="1597"/>
    </row>
    <row r="34" spans="2:5" s="1366" customFormat="1" ht="30" customHeight="1">
      <c r="B34" s="1384" t="s">
        <v>1543</v>
      </c>
      <c r="C34" s="1383" t="s">
        <v>1542</v>
      </c>
      <c r="D34" s="1382">
        <v>0.24310000000000001</v>
      </c>
      <c r="E34" s="1381"/>
    </row>
    <row r="35" spans="2:5" s="1366" customFormat="1" ht="30" customHeight="1">
      <c r="B35" s="1378" t="s">
        <v>1541</v>
      </c>
      <c r="C35" s="1380" t="s">
        <v>1538</v>
      </c>
      <c r="D35" s="1376">
        <v>0</v>
      </c>
      <c r="E35" s="1379"/>
    </row>
    <row r="36" spans="2:5" s="1366" customFormat="1" ht="30" customHeight="1">
      <c r="B36" s="1378" t="s">
        <v>1540</v>
      </c>
      <c r="C36" s="1377" t="s">
        <v>1539</v>
      </c>
      <c r="D36" s="1376">
        <v>5.91E-2</v>
      </c>
      <c r="E36" s="1375"/>
    </row>
    <row r="37" spans="2:5" s="1366" customFormat="1" ht="30" customHeight="1" thickBot="1">
      <c r="B37" s="1374" t="s">
        <v>1014</v>
      </c>
      <c r="C37" s="1373" t="s">
        <v>1538</v>
      </c>
      <c r="D37" s="1372">
        <v>0</v>
      </c>
      <c r="E37" s="1371"/>
    </row>
    <row r="38" spans="2:5" s="1366" customFormat="1" ht="35.1" customHeight="1" thickBot="1">
      <c r="B38" s="1597" t="s">
        <v>1537</v>
      </c>
      <c r="C38" s="1597"/>
      <c r="D38" s="1597"/>
      <c r="E38" s="1597"/>
    </row>
    <row r="39" spans="2:5" s="1366" customFormat="1" ht="30" customHeight="1" thickBot="1">
      <c r="B39" s="1370" t="s">
        <v>1536</v>
      </c>
      <c r="C39" s="1369" t="s">
        <v>1535</v>
      </c>
      <c r="D39" s="1368"/>
      <c r="E39" s="1367"/>
    </row>
  </sheetData>
  <mergeCells count="7">
    <mergeCell ref="B33:E33"/>
    <mergeCell ref="B38:E38"/>
    <mergeCell ref="B1:M1"/>
    <mergeCell ref="B9:E9"/>
    <mergeCell ref="B14:E14"/>
    <mergeCell ref="B23:E23"/>
    <mergeCell ref="B26:E26"/>
  </mergeCells>
  <hyperlinks>
    <hyperlink ref="H3" location="Índice!A1" display="Voltar ao Índice" xr:uid="{D31448E1-15BE-440E-8A9E-E890E6DD34DC}"/>
  </hyperlinks>
  <pageMargins left="0.70866141732283472" right="0.70866141732283472" top="0.74803149606299213" bottom="0.74803149606299213" header="0.31496062992125984" footer="0.31496062992125984"/>
  <pageSetup paperSize="9" scale="43" orientation="portrait" r:id="rId1"/>
  <headerFooter>
    <oddFooter>&amp;C1</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3B0BD-F77A-45B3-9A69-4536AAF6575C}">
  <sheetPr codeName="Sheet23">
    <tabColor rgb="FFFF0000"/>
  </sheetPr>
  <dimension ref="A1:M39"/>
  <sheetViews>
    <sheetView showGridLines="0" zoomScale="85" zoomScaleNormal="85" workbookViewId="0"/>
  </sheetViews>
  <sheetFormatPr defaultColWidth="9.140625" defaultRowHeight="16.5"/>
  <cols>
    <col min="1" max="1" width="9.140625" style="466"/>
    <col min="2" max="2" width="13" style="466" customWidth="1"/>
    <col min="3" max="3" width="78.28515625" style="466" customWidth="1"/>
    <col min="4" max="4" width="18.28515625" style="466" bestFit="1" customWidth="1"/>
    <col min="5" max="5" width="20.7109375" style="466" customWidth="1"/>
    <col min="6" max="6" width="1.5703125" style="466" customWidth="1"/>
    <col min="7" max="7" width="9.140625" style="466"/>
    <col min="8" max="8" width="13.28515625" style="466" bestFit="1" customWidth="1"/>
    <col min="9" max="16384" width="9.140625" style="466"/>
  </cols>
  <sheetData>
    <row r="1" spans="2:13" ht="24">
      <c r="B1" s="1598" t="s">
        <v>1578</v>
      </c>
      <c r="C1" s="1598"/>
      <c r="D1" s="1598"/>
      <c r="E1" s="1598"/>
      <c r="F1" s="1598"/>
      <c r="G1" s="1598"/>
      <c r="H1" s="1598"/>
      <c r="I1" s="1598"/>
      <c r="J1" s="1598"/>
      <c r="K1" s="1598"/>
      <c r="L1" s="1598"/>
      <c r="M1" s="1598"/>
    </row>
    <row r="2" spans="2:13" ht="24">
      <c r="B2" s="1" t="s">
        <v>1579</v>
      </c>
      <c r="C2" s="1"/>
      <c r="D2" s="1"/>
      <c r="E2" s="1"/>
      <c r="F2" s="1"/>
      <c r="G2" s="1"/>
      <c r="H2" s="1"/>
      <c r="I2" s="1"/>
      <c r="J2" s="1"/>
      <c r="K2" s="1"/>
      <c r="L2" s="1"/>
    </row>
    <row r="3" spans="2:13">
      <c r="B3" s="1417" t="s">
        <v>5</v>
      </c>
      <c r="H3" s="4" t="s">
        <v>4</v>
      </c>
    </row>
    <row r="7" spans="2:13" s="1366" customFormat="1" ht="17.25" thickBot="1">
      <c r="B7" s="1413"/>
      <c r="D7" s="1412" t="s">
        <v>6</v>
      </c>
      <c r="E7" s="1412" t="s">
        <v>8</v>
      </c>
    </row>
    <row r="8" spans="2:13" s="1366" customFormat="1" ht="67.5" customHeight="1" thickBot="1">
      <c r="B8" s="1411"/>
      <c r="C8" s="1410"/>
      <c r="D8" s="1409" t="s">
        <v>1576</v>
      </c>
      <c r="E8" s="1409" t="s">
        <v>1575</v>
      </c>
    </row>
    <row r="9" spans="2:13" s="1366" customFormat="1" ht="35.1" customHeight="1" thickBot="1">
      <c r="B9" s="1597" t="s">
        <v>1574</v>
      </c>
      <c r="C9" s="1597"/>
      <c r="D9" s="1597"/>
      <c r="E9" s="1597"/>
    </row>
    <row r="10" spans="2:13" s="1366" customFormat="1" ht="30" customHeight="1">
      <c r="B10" s="1384" t="s">
        <v>617</v>
      </c>
      <c r="C10" s="1383" t="s">
        <v>1573</v>
      </c>
      <c r="D10" s="1408"/>
      <c r="E10" s="1407" t="s">
        <v>1572</v>
      </c>
    </row>
    <row r="11" spans="2:13" s="1366" customFormat="1" ht="30" customHeight="1">
      <c r="B11" s="1378" t="s">
        <v>615</v>
      </c>
      <c r="C11" s="1377" t="s">
        <v>1571</v>
      </c>
      <c r="D11" s="1406"/>
      <c r="E11" s="1405" t="s">
        <v>185</v>
      </c>
    </row>
    <row r="12" spans="2:13" s="1366" customFormat="1" ht="30" customHeight="1">
      <c r="B12" s="1378" t="s">
        <v>1570</v>
      </c>
      <c r="C12" s="1377" t="s">
        <v>1569</v>
      </c>
      <c r="D12" s="1406"/>
      <c r="E12" s="1405" t="s">
        <v>1568</v>
      </c>
    </row>
    <row r="13" spans="2:13" s="1366" customFormat="1" ht="30" customHeight="1" thickBot="1">
      <c r="B13" s="1374" t="s">
        <v>1567</v>
      </c>
      <c r="C13" s="1387" t="s">
        <v>1566</v>
      </c>
      <c r="D13" s="1404"/>
      <c r="E13" s="1403" t="s">
        <v>1565</v>
      </c>
    </row>
    <row r="14" spans="2:13" s="1366" customFormat="1" ht="35.1" customHeight="1" thickBot="1">
      <c r="B14" s="1597" t="s">
        <v>1471</v>
      </c>
      <c r="C14" s="1597"/>
      <c r="D14" s="1597"/>
      <c r="E14" s="1597"/>
    </row>
    <row r="15" spans="2:13" s="1366" customFormat="1" ht="30" customHeight="1">
      <c r="B15" s="1384" t="s">
        <v>613</v>
      </c>
      <c r="C15" s="1383" t="s">
        <v>411</v>
      </c>
      <c r="D15" s="1396">
        <v>2434814.13289</v>
      </c>
      <c r="E15" s="1395"/>
    </row>
    <row r="16" spans="2:13" s="1366" customFormat="1" ht="30" customHeight="1">
      <c r="B16" s="1378" t="s">
        <v>611</v>
      </c>
      <c r="C16" s="1377" t="s">
        <v>1564</v>
      </c>
      <c r="D16" s="1399">
        <v>400000</v>
      </c>
      <c r="E16" s="1402"/>
    </row>
    <row r="17" spans="1:5" s="1366" customFormat="1" ht="30" customHeight="1">
      <c r="B17" s="1378" t="s">
        <v>609</v>
      </c>
      <c r="C17" s="1377" t="s">
        <v>1563</v>
      </c>
      <c r="D17" s="1399">
        <v>388870.59311999998</v>
      </c>
      <c r="E17" s="1390"/>
    </row>
    <row r="18" spans="1:5" s="1366" customFormat="1" ht="30" customHeight="1">
      <c r="B18" s="1378" t="s">
        <v>607</v>
      </c>
      <c r="C18" s="1377" t="s">
        <v>1562</v>
      </c>
      <c r="D18" s="1399">
        <v>3223684.7260099901</v>
      </c>
      <c r="E18" s="1401"/>
    </row>
    <row r="19" spans="1:5" s="1366" customFormat="1" ht="30" customHeight="1">
      <c r="B19" s="1378" t="s">
        <v>605</v>
      </c>
      <c r="C19" s="1377" t="s">
        <v>1561</v>
      </c>
      <c r="D19" s="1399">
        <v>665632.5</v>
      </c>
      <c r="E19" s="1388"/>
    </row>
    <row r="20" spans="1:5" s="1366" customFormat="1" ht="30" customHeight="1">
      <c r="B20" s="1378" t="s">
        <v>603</v>
      </c>
      <c r="C20" s="1380" t="s">
        <v>1549</v>
      </c>
      <c r="D20" s="1399">
        <v>0</v>
      </c>
      <c r="E20" s="1400"/>
    </row>
    <row r="21" spans="1:5" s="1366" customFormat="1" ht="30" customHeight="1">
      <c r="B21" s="1378" t="s">
        <v>579</v>
      </c>
      <c r="C21" s="1377" t="s">
        <v>1560</v>
      </c>
      <c r="D21" s="1399">
        <v>0</v>
      </c>
      <c r="E21" s="1398"/>
    </row>
    <row r="22" spans="1:5" s="1366" customFormat="1" ht="30" customHeight="1" thickBot="1">
      <c r="B22" s="1374" t="s">
        <v>577</v>
      </c>
      <c r="C22" s="1387" t="s">
        <v>1559</v>
      </c>
      <c r="D22" s="1394">
        <v>3889317.2260099901</v>
      </c>
      <c r="E22" s="1397"/>
    </row>
    <row r="23" spans="1:5" s="1366" customFormat="1" ht="35.1" customHeight="1" thickBot="1">
      <c r="A23" s="1366" t="s">
        <v>82</v>
      </c>
      <c r="B23" s="1597" t="s">
        <v>1558</v>
      </c>
      <c r="C23" s="1597"/>
      <c r="D23" s="1597"/>
      <c r="E23" s="1597"/>
    </row>
    <row r="24" spans="1:5" s="1366" customFormat="1" ht="30" customHeight="1">
      <c r="B24" s="1384" t="s">
        <v>599</v>
      </c>
      <c r="C24" s="1383" t="s">
        <v>1557</v>
      </c>
      <c r="D24" s="1396">
        <v>16475281.2245041</v>
      </c>
      <c r="E24" s="1395"/>
    </row>
    <row r="25" spans="1:5" s="1366" customFormat="1" ht="30" customHeight="1" thickBot="1">
      <c r="B25" s="1374" t="s">
        <v>597</v>
      </c>
      <c r="C25" s="1387" t="s">
        <v>1556</v>
      </c>
      <c r="D25" s="1394">
        <v>58372537.716625296</v>
      </c>
      <c r="E25" s="1393"/>
    </row>
    <row r="26" spans="1:5" s="1366" customFormat="1" ht="35.1" customHeight="1" thickBot="1">
      <c r="B26" s="1597" t="s">
        <v>1555</v>
      </c>
      <c r="C26" s="1597"/>
      <c r="D26" s="1597"/>
      <c r="E26" s="1597"/>
    </row>
    <row r="27" spans="1:5" s="1366" customFormat="1" ht="30" customHeight="1">
      <c r="B27" s="1384" t="s">
        <v>595</v>
      </c>
      <c r="C27" s="1383" t="s">
        <v>1554</v>
      </c>
      <c r="D27" s="1392">
        <f>+D22/D24</f>
        <v>0.23606985355887647</v>
      </c>
      <c r="E27" s="1391"/>
    </row>
    <row r="28" spans="1:5" s="1366" customFormat="1" ht="30" customHeight="1">
      <c r="B28" s="1378" t="s">
        <v>1553</v>
      </c>
      <c r="C28" s="1380" t="s">
        <v>1549</v>
      </c>
      <c r="D28" s="1389">
        <v>0</v>
      </c>
      <c r="E28" s="1390"/>
    </row>
    <row r="29" spans="1:5" s="1366" customFormat="1" ht="30" customHeight="1">
      <c r="B29" s="1378" t="s">
        <v>1552</v>
      </c>
      <c r="C29" s="1377" t="s">
        <v>1551</v>
      </c>
      <c r="D29" s="1389">
        <f>+D22/D25</f>
        <v>6.6629229739694179E-2</v>
      </c>
      <c r="E29" s="1388"/>
    </row>
    <row r="30" spans="1:5" s="1366" customFormat="1" ht="30" customHeight="1">
      <c r="B30" s="1378" t="s">
        <v>1550</v>
      </c>
      <c r="C30" s="1380" t="s">
        <v>1549</v>
      </c>
      <c r="D30" s="1389">
        <v>0</v>
      </c>
      <c r="E30" s="1388"/>
    </row>
    <row r="31" spans="1:5" s="1366" customFormat="1" ht="30" customHeight="1">
      <c r="B31" s="1378" t="s">
        <v>1548</v>
      </c>
      <c r="C31" s="1377" t="s">
        <v>1547</v>
      </c>
      <c r="D31" s="1389">
        <v>0</v>
      </c>
      <c r="E31" s="1388"/>
    </row>
    <row r="32" spans="1:5" s="1366" customFormat="1" ht="30" customHeight="1" thickBot="1">
      <c r="B32" s="1374" t="s">
        <v>1546</v>
      </c>
      <c r="C32" s="1387" t="s">
        <v>1545</v>
      </c>
      <c r="D32" s="1386"/>
      <c r="E32" s="1385"/>
    </row>
    <row r="33" spans="2:5" s="1366" customFormat="1" ht="35.1" customHeight="1" thickBot="1">
      <c r="B33" s="1597" t="s">
        <v>1544</v>
      </c>
      <c r="C33" s="1597"/>
      <c r="D33" s="1597"/>
      <c r="E33" s="1597"/>
    </row>
    <row r="34" spans="2:5" s="1366" customFormat="1" ht="30" customHeight="1">
      <c r="B34" s="1384" t="s">
        <v>1543</v>
      </c>
      <c r="C34" s="1383" t="s">
        <v>1542</v>
      </c>
      <c r="D34" s="1416">
        <v>0.2024</v>
      </c>
      <c r="E34" s="1381"/>
    </row>
    <row r="35" spans="2:5" s="1366" customFormat="1" ht="30" customHeight="1">
      <c r="B35" s="1378" t="s">
        <v>1541</v>
      </c>
      <c r="C35" s="1380" t="s">
        <v>1538</v>
      </c>
      <c r="D35" s="1415">
        <v>0</v>
      </c>
      <c r="E35" s="1379"/>
    </row>
    <row r="36" spans="2:5" s="1366" customFormat="1" ht="30" customHeight="1">
      <c r="B36" s="1378" t="s">
        <v>1540</v>
      </c>
      <c r="C36" s="1377" t="s">
        <v>1539</v>
      </c>
      <c r="D36" s="1415">
        <v>5.91E-2</v>
      </c>
      <c r="E36" s="1375"/>
    </row>
    <row r="37" spans="2:5" s="1366" customFormat="1" ht="30" customHeight="1" thickBot="1">
      <c r="B37" s="1374" t="s">
        <v>1014</v>
      </c>
      <c r="C37" s="1373" t="s">
        <v>1538</v>
      </c>
      <c r="D37" s="1414">
        <v>0</v>
      </c>
      <c r="E37" s="1371"/>
    </row>
    <row r="38" spans="2:5" s="1366" customFormat="1" ht="35.1" customHeight="1" thickBot="1">
      <c r="B38" s="1597" t="s">
        <v>1537</v>
      </c>
      <c r="C38" s="1597"/>
      <c r="D38" s="1597"/>
      <c r="E38" s="1597"/>
    </row>
    <row r="39" spans="2:5" s="1366" customFormat="1" ht="30" customHeight="1" thickBot="1">
      <c r="B39" s="1370" t="s">
        <v>1536</v>
      </c>
      <c r="C39" s="1369" t="s">
        <v>1535</v>
      </c>
      <c r="D39" s="1368"/>
      <c r="E39" s="1367"/>
    </row>
  </sheetData>
  <mergeCells count="7">
    <mergeCell ref="B38:E38"/>
    <mergeCell ref="B1:M1"/>
    <mergeCell ref="B9:E9"/>
    <mergeCell ref="B14:E14"/>
    <mergeCell ref="B23:E23"/>
    <mergeCell ref="B26:E26"/>
    <mergeCell ref="B33:E33"/>
  </mergeCells>
  <hyperlinks>
    <hyperlink ref="H3" location="Índice!A1" display="Voltar ao Índice" xr:uid="{93AF3992-884B-4F7B-A80F-5AB2E38D5ACB}"/>
  </hyperlinks>
  <pageMargins left="0.70866141732283472" right="0.70866141732283472" top="0.74803149606299213" bottom="0.74803149606299213" header="0.31496062992125984" footer="0.31496062992125984"/>
  <pageSetup paperSize="9" scale="43" orientation="portrait" r:id="rId1"/>
  <headerFooter>
    <oddFooter>&amp;C1</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B1:F79"/>
  <sheetViews>
    <sheetView showGridLines="0" zoomScale="85" zoomScaleNormal="85" workbookViewId="0">
      <pane ySplit="5" topLeftCell="A6" activePane="bottomLeft" state="frozen"/>
      <selection activeCell="C21" sqref="C21"/>
      <selection pane="bottomLeft" activeCell="A6" sqref="A6"/>
    </sheetView>
  </sheetViews>
  <sheetFormatPr defaultColWidth="8.7109375" defaultRowHeight="16.5"/>
  <cols>
    <col min="1" max="1" width="1.28515625" style="1145" customWidth="1"/>
    <col min="2" max="2" width="9.7109375" style="34" customWidth="1"/>
    <col min="3" max="3" width="1" style="1145" customWidth="1"/>
    <col min="4" max="4" width="102.85546875" style="1145" customWidth="1"/>
    <col min="5" max="5" width="1.28515625" style="1145" customWidth="1"/>
    <col min="6" max="6" width="1" style="1145" customWidth="1"/>
    <col min="7" max="16384" width="8.7109375" style="1145"/>
  </cols>
  <sheetData>
    <row r="1" spans="2:6" ht="35.25">
      <c r="B1" s="32" t="s">
        <v>1590</v>
      </c>
      <c r="F1" s="1142"/>
    </row>
    <row r="2" spans="2:6" ht="19.5">
      <c r="B2" s="33" t="s">
        <v>0</v>
      </c>
      <c r="F2" s="1142"/>
    </row>
    <row r="3" spans="2:6">
      <c r="D3" s="35"/>
    </row>
    <row r="4" spans="2:6" ht="5.45" customHeight="1"/>
    <row r="5" spans="2:6" s="1143" customFormat="1" ht="30" customHeight="1">
      <c r="B5" s="37" t="s">
        <v>1</v>
      </c>
      <c r="D5" s="38" t="s">
        <v>2</v>
      </c>
    </row>
    <row r="6" spans="2:6" ht="5.45" customHeight="1"/>
    <row r="7" spans="2:6" s="1179" customFormat="1" ht="35.1" customHeight="1">
      <c r="B7" s="160">
        <v>1</v>
      </c>
      <c r="C7" s="1144"/>
      <c r="D7" s="86" t="s">
        <v>1350</v>
      </c>
      <c r="E7" s="1144"/>
      <c r="F7" s="1144"/>
    </row>
    <row r="8" spans="2:6" s="1179" customFormat="1" ht="35.1" customHeight="1">
      <c r="B8" s="160">
        <f>+B7+1</f>
        <v>2</v>
      </c>
      <c r="C8" s="1144"/>
      <c r="D8" s="86" t="s">
        <v>1597</v>
      </c>
      <c r="E8" s="1144"/>
      <c r="F8" s="1288"/>
    </row>
    <row r="9" spans="2:6" s="1179" customFormat="1" ht="35.1" customHeight="1">
      <c r="B9" s="160">
        <f t="shared" ref="B9:B72" si="0">+B8+1</f>
        <v>3</v>
      </c>
      <c r="C9" s="1144"/>
      <c r="D9" s="86" t="s">
        <v>1663</v>
      </c>
      <c r="E9" s="1144"/>
      <c r="F9" s="1144"/>
    </row>
    <row r="10" spans="2:6" s="1179" customFormat="1" ht="35.1" customHeight="1">
      <c r="B10" s="160">
        <f t="shared" si="0"/>
        <v>4</v>
      </c>
      <c r="C10" s="1144"/>
      <c r="D10" s="86" t="s">
        <v>1600</v>
      </c>
      <c r="E10" s="1144"/>
      <c r="F10" s="1144"/>
    </row>
    <row r="11" spans="2:6" s="1179" customFormat="1" ht="35.1" customHeight="1">
      <c r="B11" s="160">
        <f t="shared" si="0"/>
        <v>5</v>
      </c>
      <c r="C11" s="1144"/>
      <c r="D11" s="86" t="s">
        <v>1598</v>
      </c>
      <c r="E11" s="1144"/>
      <c r="F11" s="1288"/>
    </row>
    <row r="12" spans="2:6" s="1179" customFormat="1" ht="35.1" customHeight="1">
      <c r="B12" s="160">
        <f t="shared" si="0"/>
        <v>6</v>
      </c>
      <c r="C12" s="1144"/>
      <c r="D12" s="86" t="s">
        <v>1599</v>
      </c>
      <c r="E12" s="1144"/>
      <c r="F12" s="1288"/>
    </row>
    <row r="13" spans="2:6" s="1179" customFormat="1" ht="35.1" customHeight="1">
      <c r="B13" s="160">
        <f t="shared" si="0"/>
        <v>7</v>
      </c>
      <c r="C13" s="1144"/>
      <c r="D13" s="86" t="s">
        <v>3</v>
      </c>
      <c r="E13" s="1144"/>
      <c r="F13" s="1144"/>
    </row>
    <row r="14" spans="2:6" s="1179" customFormat="1" ht="35.1" customHeight="1">
      <c r="B14" s="160">
        <f t="shared" si="0"/>
        <v>8</v>
      </c>
      <c r="C14" s="1144"/>
      <c r="D14" s="86" t="s">
        <v>1601</v>
      </c>
      <c r="E14" s="1144"/>
      <c r="F14" s="1144"/>
    </row>
    <row r="15" spans="2:6" s="1179" customFormat="1" ht="35.1" customHeight="1">
      <c r="B15" s="160">
        <f t="shared" si="0"/>
        <v>9</v>
      </c>
      <c r="C15" s="1144"/>
      <c r="D15" s="86" t="s">
        <v>202</v>
      </c>
      <c r="E15" s="1144"/>
      <c r="F15" s="1144"/>
    </row>
    <row r="16" spans="2:6" s="1179" customFormat="1" ht="35.1" customHeight="1">
      <c r="B16" s="160">
        <f t="shared" si="0"/>
        <v>10</v>
      </c>
      <c r="C16" s="1144"/>
      <c r="D16" s="86" t="s">
        <v>1459</v>
      </c>
      <c r="E16" s="1144"/>
      <c r="F16" s="1144"/>
    </row>
    <row r="17" spans="2:6" s="1179" customFormat="1" ht="35.1" customHeight="1">
      <c r="B17" s="160">
        <f t="shared" si="0"/>
        <v>11</v>
      </c>
      <c r="C17" s="1144"/>
      <c r="D17" s="86" t="s">
        <v>1602</v>
      </c>
      <c r="E17" s="1144"/>
      <c r="F17" s="1144"/>
    </row>
    <row r="18" spans="2:6" s="1179" customFormat="1" ht="35.1" customHeight="1">
      <c r="B18" s="160">
        <f t="shared" si="0"/>
        <v>12</v>
      </c>
      <c r="C18" s="1144"/>
      <c r="D18" s="86" t="s">
        <v>1603</v>
      </c>
      <c r="E18" s="1144"/>
      <c r="F18" s="1144"/>
    </row>
    <row r="19" spans="2:6" s="1179" customFormat="1" ht="35.1" customHeight="1">
      <c r="B19" s="160">
        <f t="shared" si="0"/>
        <v>13</v>
      </c>
      <c r="C19" s="1144"/>
      <c r="D19" s="86" t="s">
        <v>409</v>
      </c>
      <c r="E19" s="1144"/>
      <c r="F19" s="1144"/>
    </row>
    <row r="20" spans="2:6" s="1179" customFormat="1" ht="35.1" customHeight="1">
      <c r="B20" s="160">
        <f t="shared" si="0"/>
        <v>14</v>
      </c>
      <c r="C20" s="1144"/>
      <c r="D20" s="86" t="s">
        <v>1604</v>
      </c>
      <c r="E20" s="1144"/>
      <c r="F20" s="1144"/>
    </row>
    <row r="21" spans="2:6" s="1179" customFormat="1" ht="35.1" customHeight="1">
      <c r="B21" s="160">
        <f t="shared" si="0"/>
        <v>15</v>
      </c>
      <c r="C21" s="1144"/>
      <c r="D21" s="86" t="s">
        <v>486</v>
      </c>
      <c r="E21" s="1144"/>
      <c r="F21" s="1144"/>
    </row>
    <row r="22" spans="2:6" s="1144" customFormat="1" ht="35.1" customHeight="1">
      <c r="B22" s="160">
        <f t="shared" si="0"/>
        <v>16</v>
      </c>
      <c r="D22" s="86" t="s">
        <v>1672</v>
      </c>
    </row>
    <row r="23" spans="2:6" s="1144" customFormat="1" ht="35.1" customHeight="1">
      <c r="B23" s="160">
        <f t="shared" si="0"/>
        <v>17</v>
      </c>
      <c r="D23" s="86" t="s">
        <v>1673</v>
      </c>
    </row>
    <row r="24" spans="2:6" s="1179" customFormat="1" ht="35.1" customHeight="1">
      <c r="B24" s="160">
        <f t="shared" si="0"/>
        <v>18</v>
      </c>
      <c r="C24" s="1144"/>
      <c r="D24" s="86" t="s">
        <v>1676</v>
      </c>
      <c r="E24" s="1144"/>
      <c r="F24" s="1144"/>
    </row>
    <row r="25" spans="2:6" s="1179" customFormat="1" ht="35.1" customHeight="1">
      <c r="B25" s="160">
        <f t="shared" si="0"/>
        <v>19</v>
      </c>
      <c r="C25" s="1144"/>
      <c r="D25" s="86" t="s">
        <v>1677</v>
      </c>
      <c r="E25" s="1144"/>
      <c r="F25" s="1144"/>
    </row>
    <row r="26" spans="2:6" s="1179" customFormat="1" ht="35.1" customHeight="1">
      <c r="B26" s="160">
        <f t="shared" si="0"/>
        <v>20</v>
      </c>
      <c r="C26" s="1144"/>
      <c r="D26" s="86" t="s">
        <v>1605</v>
      </c>
      <c r="E26" s="1144"/>
      <c r="F26" s="1144"/>
    </row>
    <row r="27" spans="2:6" s="1179" customFormat="1" ht="35.1" customHeight="1">
      <c r="B27" s="160">
        <f t="shared" si="0"/>
        <v>21</v>
      </c>
      <c r="C27" s="1144"/>
      <c r="D27" s="86" t="s">
        <v>1606</v>
      </c>
      <c r="E27" s="1144"/>
      <c r="F27" s="1144"/>
    </row>
    <row r="28" spans="2:6" s="1179" customFormat="1" ht="35.1" customHeight="1">
      <c r="B28" s="160">
        <f t="shared" si="0"/>
        <v>22</v>
      </c>
      <c r="C28" s="1144"/>
      <c r="D28" s="86" t="s">
        <v>1607</v>
      </c>
      <c r="E28" s="1144"/>
      <c r="F28" s="1144"/>
    </row>
    <row r="29" spans="2:6" s="1179" customFormat="1" ht="35.1" customHeight="1">
      <c r="B29" s="160">
        <f t="shared" si="0"/>
        <v>23</v>
      </c>
      <c r="C29" s="1144"/>
      <c r="D29" s="86" t="s">
        <v>1608</v>
      </c>
      <c r="E29" s="1144"/>
      <c r="F29" s="1144"/>
    </row>
    <row r="30" spans="2:6" s="1179" customFormat="1" ht="35.1" customHeight="1">
      <c r="B30" s="160">
        <f t="shared" si="0"/>
        <v>24</v>
      </c>
      <c r="C30" s="1144"/>
      <c r="D30" s="86" t="s">
        <v>1609</v>
      </c>
      <c r="E30" s="1144"/>
      <c r="F30" s="1288"/>
    </row>
    <row r="31" spans="2:6" s="1179" customFormat="1" ht="35.1" customHeight="1">
      <c r="B31" s="160">
        <f t="shared" si="0"/>
        <v>25</v>
      </c>
      <c r="C31" s="1144"/>
      <c r="D31" s="86" t="s">
        <v>1610</v>
      </c>
      <c r="E31" s="1144"/>
      <c r="F31" s="1144"/>
    </row>
    <row r="32" spans="2:6" s="1179" customFormat="1" ht="35.1" customHeight="1">
      <c r="B32" s="160">
        <f t="shared" si="0"/>
        <v>26</v>
      </c>
      <c r="C32" s="1144"/>
      <c r="D32" s="86" t="s">
        <v>1611</v>
      </c>
      <c r="E32" s="1144"/>
      <c r="F32" s="1144"/>
    </row>
    <row r="33" spans="2:6" s="1179" customFormat="1" ht="35.1" customHeight="1">
      <c r="B33" s="160">
        <f t="shared" si="0"/>
        <v>27</v>
      </c>
      <c r="C33" s="1144"/>
      <c r="D33" s="86" t="s">
        <v>692</v>
      </c>
      <c r="E33" s="1144"/>
      <c r="F33" s="1144"/>
    </row>
    <row r="34" spans="2:6" s="1179" customFormat="1" ht="35.1" customHeight="1">
      <c r="B34" s="160">
        <f t="shared" si="0"/>
        <v>28</v>
      </c>
      <c r="C34" s="1144"/>
      <c r="D34" s="86" t="s">
        <v>1674</v>
      </c>
      <c r="E34" s="1144"/>
      <c r="F34" s="1144"/>
    </row>
    <row r="35" spans="2:6" s="1179" customFormat="1" ht="35.1" customHeight="1">
      <c r="B35" s="160">
        <f t="shared" si="0"/>
        <v>29</v>
      </c>
      <c r="C35" s="1144"/>
      <c r="D35" s="86" t="s">
        <v>1613</v>
      </c>
      <c r="E35" s="1144"/>
      <c r="F35" s="1144"/>
    </row>
    <row r="36" spans="2:6" s="1179" customFormat="1" ht="35.1" customHeight="1">
      <c r="B36" s="160">
        <f t="shared" si="0"/>
        <v>30</v>
      </c>
      <c r="C36" s="1144"/>
      <c r="D36" s="86" t="s">
        <v>1614</v>
      </c>
      <c r="E36" s="1144"/>
      <c r="F36" s="1144"/>
    </row>
    <row r="37" spans="2:6" s="1179" customFormat="1" ht="35.1" customHeight="1">
      <c r="B37" s="160">
        <f t="shared" si="0"/>
        <v>31</v>
      </c>
      <c r="C37" s="1144"/>
      <c r="D37" s="86" t="s">
        <v>1615</v>
      </c>
      <c r="E37" s="1144"/>
      <c r="F37" s="1144"/>
    </row>
    <row r="38" spans="2:6" s="1179" customFormat="1" ht="35.1" customHeight="1">
      <c r="B38" s="160">
        <f t="shared" si="0"/>
        <v>32</v>
      </c>
      <c r="C38" s="1144"/>
      <c r="D38" s="86" t="s">
        <v>1472</v>
      </c>
      <c r="E38" s="1144"/>
      <c r="F38" s="1144"/>
    </row>
    <row r="39" spans="2:6" s="1179" customFormat="1" ht="35.1" customHeight="1">
      <c r="B39" s="160">
        <f t="shared" si="0"/>
        <v>33</v>
      </c>
      <c r="C39" s="1144"/>
      <c r="D39" s="86" t="s">
        <v>1616</v>
      </c>
      <c r="E39" s="1144"/>
      <c r="F39" s="1144"/>
    </row>
    <row r="40" spans="2:6" s="1179" customFormat="1" ht="35.1" customHeight="1">
      <c r="B40" s="160">
        <f t="shared" si="0"/>
        <v>34</v>
      </c>
      <c r="C40" s="1144"/>
      <c r="D40" s="86" t="s">
        <v>1619</v>
      </c>
      <c r="E40" s="1144"/>
      <c r="F40" s="1144"/>
    </row>
    <row r="41" spans="2:6" s="1179" customFormat="1" ht="35.1" customHeight="1">
      <c r="B41" s="160">
        <f t="shared" si="0"/>
        <v>35</v>
      </c>
      <c r="C41" s="1144"/>
      <c r="D41" s="86" t="s">
        <v>1617</v>
      </c>
      <c r="E41" s="1144"/>
      <c r="F41" s="1144"/>
    </row>
    <row r="42" spans="2:6" s="1179" customFormat="1" ht="35.1" customHeight="1">
      <c r="B42" s="160">
        <f t="shared" si="0"/>
        <v>36</v>
      </c>
      <c r="C42" s="1144"/>
      <c r="D42" s="86" t="s">
        <v>1618</v>
      </c>
      <c r="E42" s="1144"/>
      <c r="F42" s="1144"/>
    </row>
    <row r="43" spans="2:6" s="1179" customFormat="1" ht="35.1" customHeight="1">
      <c r="B43" s="160">
        <f t="shared" si="0"/>
        <v>37</v>
      </c>
      <c r="C43" s="1144"/>
      <c r="D43" s="86" t="s">
        <v>1620</v>
      </c>
      <c r="E43" s="1144"/>
      <c r="F43" s="1144"/>
    </row>
    <row r="44" spans="2:6" s="1179" customFormat="1" ht="35.1" customHeight="1">
      <c r="B44" s="160">
        <f t="shared" si="0"/>
        <v>38</v>
      </c>
      <c r="C44" s="1144"/>
      <c r="D44" s="86" t="s">
        <v>848</v>
      </c>
      <c r="E44" s="1144"/>
      <c r="F44" s="1144"/>
    </row>
    <row r="45" spans="2:6" s="1179" customFormat="1" ht="35.1" customHeight="1">
      <c r="B45" s="160">
        <f t="shared" si="0"/>
        <v>39</v>
      </c>
      <c r="C45" s="1144"/>
      <c r="D45" s="86" t="s">
        <v>1621</v>
      </c>
      <c r="E45" s="1144"/>
      <c r="F45" s="1144"/>
    </row>
    <row r="46" spans="2:6" s="1179" customFormat="1" ht="35.1" customHeight="1">
      <c r="B46" s="160">
        <f t="shared" si="0"/>
        <v>40</v>
      </c>
      <c r="C46" s="1144"/>
      <c r="D46" s="86" t="s">
        <v>860</v>
      </c>
      <c r="E46" s="1144"/>
      <c r="F46" s="1144"/>
    </row>
    <row r="47" spans="2:6" s="1179" customFormat="1" ht="35.1" customHeight="1">
      <c r="B47" s="160">
        <f t="shared" si="0"/>
        <v>41</v>
      </c>
      <c r="C47" s="1144"/>
      <c r="D47" s="86" t="s">
        <v>1622</v>
      </c>
      <c r="E47" s="1144"/>
      <c r="F47" s="1144"/>
    </row>
    <row r="48" spans="2:6" s="1179" customFormat="1" ht="35.1" customHeight="1">
      <c r="B48" s="160">
        <f t="shared" si="0"/>
        <v>42</v>
      </c>
      <c r="C48" s="1144"/>
      <c r="D48" s="86" t="s">
        <v>875</v>
      </c>
      <c r="E48" s="1144"/>
      <c r="F48" s="1144"/>
    </row>
    <row r="49" spans="2:6" s="1179" customFormat="1" ht="35.1" customHeight="1">
      <c r="B49" s="160">
        <f t="shared" si="0"/>
        <v>43</v>
      </c>
      <c r="C49" s="1144"/>
      <c r="D49" s="86" t="s">
        <v>904</v>
      </c>
      <c r="E49" s="1144"/>
      <c r="F49" s="1144"/>
    </row>
    <row r="50" spans="2:6" s="1179" customFormat="1" ht="35.1" customHeight="1">
      <c r="B50" s="160">
        <f t="shared" si="0"/>
        <v>44</v>
      </c>
      <c r="C50" s="1144"/>
      <c r="D50" s="86" t="s">
        <v>897</v>
      </c>
      <c r="E50" s="1144"/>
      <c r="F50" s="1144"/>
    </row>
    <row r="51" spans="2:6" s="1179" customFormat="1" ht="35.1" customHeight="1">
      <c r="B51" s="160">
        <f t="shared" si="0"/>
        <v>45</v>
      </c>
      <c r="C51" s="1144"/>
      <c r="D51" s="86" t="s">
        <v>905</v>
      </c>
      <c r="E51" s="1144"/>
      <c r="F51" s="1144"/>
    </row>
    <row r="52" spans="2:6" s="1179" customFormat="1" ht="35.1" customHeight="1">
      <c r="B52" s="160">
        <f t="shared" si="0"/>
        <v>46</v>
      </c>
      <c r="C52" s="1144"/>
      <c r="D52" s="86" t="s">
        <v>915</v>
      </c>
      <c r="E52" s="1144"/>
      <c r="F52" s="1144"/>
    </row>
    <row r="53" spans="2:6" s="1179" customFormat="1" ht="35.1" customHeight="1">
      <c r="B53" s="160">
        <f t="shared" si="0"/>
        <v>47</v>
      </c>
      <c r="C53" s="1144"/>
      <c r="D53" s="86" t="s">
        <v>1623</v>
      </c>
      <c r="E53" s="1144"/>
      <c r="F53" s="1144"/>
    </row>
    <row r="54" spans="2:6" s="1179" customFormat="1" ht="35.1" customHeight="1">
      <c r="B54" s="160">
        <f t="shared" si="0"/>
        <v>48</v>
      </c>
      <c r="C54" s="1144"/>
      <c r="D54" s="86" t="s">
        <v>1624</v>
      </c>
      <c r="E54" s="1144"/>
      <c r="F54" s="1144"/>
    </row>
    <row r="55" spans="2:6" s="1179" customFormat="1" ht="35.1" customHeight="1">
      <c r="B55" s="160">
        <f t="shared" si="0"/>
        <v>49</v>
      </c>
      <c r="C55" s="1144"/>
      <c r="D55" s="86" t="s">
        <v>1625</v>
      </c>
      <c r="E55" s="1144"/>
      <c r="F55" s="1144"/>
    </row>
    <row r="56" spans="2:6" s="1179" customFormat="1" ht="35.1" customHeight="1">
      <c r="B56" s="160">
        <f t="shared" si="0"/>
        <v>50</v>
      </c>
      <c r="C56" s="1144"/>
      <c r="D56" s="86" t="s">
        <v>1626</v>
      </c>
      <c r="E56" s="1144"/>
      <c r="F56" s="1144"/>
    </row>
    <row r="57" spans="2:6" s="1179" customFormat="1" ht="35.1" customHeight="1">
      <c r="B57" s="160">
        <f t="shared" si="0"/>
        <v>51</v>
      </c>
      <c r="C57" s="1144"/>
      <c r="D57" s="86" t="s">
        <v>981</v>
      </c>
      <c r="E57" s="1144"/>
      <c r="F57" s="1144"/>
    </row>
    <row r="58" spans="2:6" s="1179" customFormat="1" ht="35.1" customHeight="1">
      <c r="B58" s="160">
        <f t="shared" si="0"/>
        <v>52</v>
      </c>
      <c r="C58" s="1144"/>
      <c r="D58" s="86" t="s">
        <v>1762</v>
      </c>
      <c r="E58" s="1144"/>
      <c r="F58" s="1144"/>
    </row>
    <row r="59" spans="2:6" s="1179" customFormat="1" ht="35.1" customHeight="1">
      <c r="B59" s="160">
        <f t="shared" si="0"/>
        <v>53</v>
      </c>
      <c r="C59" s="1144"/>
      <c r="D59" s="86" t="s">
        <v>1628</v>
      </c>
      <c r="E59" s="1144"/>
      <c r="F59" s="1144"/>
    </row>
    <row r="60" spans="2:6" s="1179" customFormat="1" ht="35.1" customHeight="1">
      <c r="B60" s="160">
        <f t="shared" si="0"/>
        <v>54</v>
      </c>
      <c r="C60" s="1144"/>
      <c r="D60" s="86" t="s">
        <v>1675</v>
      </c>
      <c r="E60" s="1144"/>
      <c r="F60" s="1144"/>
    </row>
    <row r="61" spans="2:6" s="1179" customFormat="1" ht="35.1" customHeight="1">
      <c r="B61" s="160">
        <f t="shared" si="0"/>
        <v>55</v>
      </c>
      <c r="C61" s="1144"/>
      <c r="D61" s="86" t="s">
        <v>1009</v>
      </c>
      <c r="E61" s="1144"/>
      <c r="F61" s="1144"/>
    </row>
    <row r="62" spans="2:6" s="1179" customFormat="1" ht="35.1" customHeight="1">
      <c r="B62" s="160">
        <f t="shared" si="0"/>
        <v>56</v>
      </c>
      <c r="C62" s="1144"/>
      <c r="D62" s="86" t="s">
        <v>1629</v>
      </c>
      <c r="E62" s="1144"/>
      <c r="F62" s="1144"/>
    </row>
    <row r="63" spans="2:6" s="1179" customFormat="1" ht="35.1" customHeight="1">
      <c r="B63" s="160">
        <f t="shared" si="0"/>
        <v>57</v>
      </c>
      <c r="C63" s="1144"/>
      <c r="D63" s="86" t="s">
        <v>1630</v>
      </c>
      <c r="E63" s="1144"/>
      <c r="F63" s="1144"/>
    </row>
    <row r="64" spans="2:6" s="1179" customFormat="1" ht="35.1" customHeight="1">
      <c r="B64" s="160">
        <f t="shared" si="0"/>
        <v>58</v>
      </c>
      <c r="C64" s="1144"/>
      <c r="D64" s="86" t="s">
        <v>1110</v>
      </c>
      <c r="E64" s="1144"/>
      <c r="F64" s="1144"/>
    </row>
    <row r="65" spans="2:6" s="1179" customFormat="1" ht="35.1" customHeight="1">
      <c r="B65" s="160">
        <f t="shared" si="0"/>
        <v>59</v>
      </c>
      <c r="C65" s="1144"/>
      <c r="D65" s="86" t="s">
        <v>1123</v>
      </c>
      <c r="E65" s="1144"/>
      <c r="F65" s="1144"/>
    </row>
    <row r="66" spans="2:6" s="1179" customFormat="1" ht="35.1" customHeight="1">
      <c r="B66" s="160">
        <f t="shared" si="0"/>
        <v>60</v>
      </c>
      <c r="C66" s="1144"/>
      <c r="D66" s="86" t="s">
        <v>1127</v>
      </c>
      <c r="E66" s="1144"/>
      <c r="F66" s="1144"/>
    </row>
    <row r="67" spans="2:6" s="1179" customFormat="1" ht="35.1" customHeight="1">
      <c r="B67" s="160">
        <f t="shared" si="0"/>
        <v>61</v>
      </c>
      <c r="C67" s="1144"/>
      <c r="D67" s="86" t="s">
        <v>1636</v>
      </c>
      <c r="E67" s="1144"/>
      <c r="F67" s="1144"/>
    </row>
    <row r="68" spans="2:6" s="1179" customFormat="1" ht="35.1" customHeight="1">
      <c r="B68" s="160">
        <f t="shared" si="0"/>
        <v>62</v>
      </c>
      <c r="C68" s="1144"/>
      <c r="D68" s="86" t="s">
        <v>1637</v>
      </c>
      <c r="E68" s="1144"/>
      <c r="F68" s="1144"/>
    </row>
    <row r="69" spans="2:6" s="1179" customFormat="1" ht="35.1" customHeight="1">
      <c r="B69" s="160">
        <f t="shared" si="0"/>
        <v>63</v>
      </c>
      <c r="C69" s="1144"/>
      <c r="D69" s="86" t="s">
        <v>1638</v>
      </c>
      <c r="E69" s="1144"/>
      <c r="F69" s="1144"/>
    </row>
    <row r="70" spans="2:6" s="1179" customFormat="1" ht="35.1" customHeight="1">
      <c r="B70" s="160">
        <f t="shared" si="0"/>
        <v>64</v>
      </c>
      <c r="C70" s="1144"/>
      <c r="D70" s="86" t="s">
        <v>1639</v>
      </c>
      <c r="E70" s="1144"/>
      <c r="F70" s="1144"/>
    </row>
    <row r="71" spans="2:6" s="1179" customFormat="1" ht="35.1" customHeight="1">
      <c r="B71" s="160">
        <f t="shared" si="0"/>
        <v>65</v>
      </c>
      <c r="C71" s="1144"/>
      <c r="D71" s="86" t="s">
        <v>1640</v>
      </c>
      <c r="E71" s="1144"/>
      <c r="F71" s="1144"/>
    </row>
    <row r="72" spans="2:6" s="1179" customFormat="1" ht="35.1" customHeight="1">
      <c r="B72" s="160">
        <f t="shared" si="0"/>
        <v>66</v>
      </c>
      <c r="C72" s="1144"/>
      <c r="D72" s="86" t="s">
        <v>1641</v>
      </c>
      <c r="E72" s="1144"/>
      <c r="F72" s="1144"/>
    </row>
    <row r="73" spans="2:6" s="1179" customFormat="1" ht="35.1" customHeight="1">
      <c r="B73" s="160">
        <f t="shared" ref="B73:B79" si="1">+B72+1</f>
        <v>67</v>
      </c>
      <c r="C73" s="1144"/>
      <c r="D73" s="86" t="s">
        <v>1642</v>
      </c>
      <c r="E73" s="1144"/>
      <c r="F73" s="1144"/>
    </row>
    <row r="74" spans="2:6" s="1179" customFormat="1" ht="35.1" customHeight="1">
      <c r="B74" s="160">
        <f t="shared" si="1"/>
        <v>68</v>
      </c>
      <c r="C74" s="1144"/>
      <c r="D74" s="86" t="s">
        <v>1643</v>
      </c>
      <c r="E74" s="1144"/>
      <c r="F74" s="1144"/>
    </row>
    <row r="75" spans="2:6" s="1179" customFormat="1" ht="35.1" customHeight="1">
      <c r="B75" s="160">
        <f t="shared" si="1"/>
        <v>69</v>
      </c>
      <c r="C75" s="1144"/>
      <c r="D75" s="86" t="s">
        <v>1631</v>
      </c>
      <c r="E75" s="1144"/>
      <c r="F75" s="1288"/>
    </row>
    <row r="76" spans="2:6" s="1179" customFormat="1" ht="35.1" customHeight="1">
      <c r="B76" s="160">
        <f t="shared" si="1"/>
        <v>70</v>
      </c>
      <c r="C76" s="1144"/>
      <c r="D76" s="86" t="s">
        <v>1632</v>
      </c>
      <c r="E76" s="1144"/>
      <c r="F76" s="1288"/>
    </row>
    <row r="77" spans="2:6" s="1179" customFormat="1" ht="35.1" customHeight="1">
      <c r="B77" s="160">
        <f t="shared" si="1"/>
        <v>71</v>
      </c>
      <c r="C77" s="1144"/>
      <c r="D77" s="86" t="s">
        <v>1633</v>
      </c>
      <c r="E77" s="1144"/>
      <c r="F77" s="1288"/>
    </row>
    <row r="78" spans="2:6" s="1179" customFormat="1" ht="35.1" customHeight="1">
      <c r="B78" s="160">
        <f t="shared" si="1"/>
        <v>72</v>
      </c>
      <c r="C78" s="1144"/>
      <c r="D78" s="86" t="s">
        <v>1634</v>
      </c>
      <c r="E78" s="1144"/>
      <c r="F78" s="1288"/>
    </row>
    <row r="79" spans="2:6" s="1179" customFormat="1" ht="35.1" customHeight="1">
      <c r="B79" s="160">
        <f t="shared" si="1"/>
        <v>73</v>
      </c>
      <c r="C79" s="1144"/>
      <c r="D79" s="86" t="s">
        <v>1635</v>
      </c>
      <c r="E79" s="1144"/>
      <c r="F79" s="1288"/>
    </row>
  </sheetData>
  <hyperlinks>
    <hyperlink ref="B7" location="'1'!A1" display="'1'!A1" xr:uid="{31F8B7D0-818E-4D39-B5D5-E55AEF273841}"/>
    <hyperlink ref="B8" location="'2'!A1" display="'2'!A1" xr:uid="{3A5D31B1-CE0F-49D2-8934-60E3557EC824}"/>
    <hyperlink ref="B9" location="'3'!A1" display="'3'!A1" xr:uid="{6D6E7389-AD82-4C3B-A593-D137A7D09A0A}"/>
    <hyperlink ref="B10" location="'4'!A1" display="'4'!A1" xr:uid="{B99A9E6E-53A9-4A16-B776-FC601CCB80D6}"/>
    <hyperlink ref="B11" location="'5'!A1" display="'5'!A1" xr:uid="{B91D12B5-8C00-4903-8CF7-BF1ED685A18C}"/>
    <hyperlink ref="B12" location="'6'!A1" display="'6'!A1" xr:uid="{FDF7786D-7C9B-4567-BF9F-80E4B0533820}"/>
    <hyperlink ref="B13" location="'7'!A1" display="'7'!A1" xr:uid="{4778089C-A323-463D-82F9-44D2CFE216AB}"/>
    <hyperlink ref="B14" location="'8'!A1" display="'8'!A1" xr:uid="{D100DB8E-AE45-41BB-ACE8-4025D2B36F7C}"/>
    <hyperlink ref="B15" location="'9'!A1" display="'9'!A1" xr:uid="{4E7F4AD7-8901-4A5E-9599-014AA6E3803F}"/>
    <hyperlink ref="B16" location="'10'!A1" display="'10'!A1" xr:uid="{EEAC532C-73A6-4458-94CB-EAABB7914F3C}"/>
    <hyperlink ref="B17" location="'11'!A1" display="'11'!A1" xr:uid="{D4EC8BA3-6F78-4CFC-A085-C2C8B681FBBE}"/>
    <hyperlink ref="B18" location="'12'!A1" display="'12'!A1" xr:uid="{58FFBB31-EDEC-44C3-8DF0-57A9A60485E9}"/>
    <hyperlink ref="B19" location="'13'!A1" display="'13'!A1" xr:uid="{3BB74179-8EBB-4BEC-AB35-BEBD0D24FD82}"/>
    <hyperlink ref="B20" location="'14'!A1" display="'14'!A1" xr:uid="{59A02692-D14F-45CE-8399-1C9927C4656C}"/>
    <hyperlink ref="B21" location="'15'!A1" display="'15'!A1" xr:uid="{565A7DCD-4008-49F2-80D9-97833E542D0F}"/>
    <hyperlink ref="B22" location="'16'!A1" display="'16'!A1" xr:uid="{3853FDB6-A708-4AC3-A3A2-26FF5F0023BB}"/>
    <hyperlink ref="B23" location="'17'!A1" display="'17'!A1" xr:uid="{E63B87E3-747D-42F9-A7CF-376FCF129F33}"/>
    <hyperlink ref="B24" location="'18'!A1" display="'18'!A1" xr:uid="{448463CD-2DB1-4312-BA91-8582EEC687F4}"/>
    <hyperlink ref="B25" location="'19'!A1" display="'19'!A1" xr:uid="{892746B2-EB8D-45AE-AFEB-2CE79BD611CC}"/>
    <hyperlink ref="B26" location="'20'!A1" display="'20'!A1" xr:uid="{61B1083D-5986-40CA-9837-D9B803CF87DE}"/>
    <hyperlink ref="B27" location="'21'!A1" display="'21'!A1" xr:uid="{CBFA95A3-F3DD-4D75-A617-F0B70C90A2B5}"/>
    <hyperlink ref="B28" location="'22'!A1" display="'22'!A1" xr:uid="{86C8B1E0-D6EF-4A13-B6D9-D922D9FD3B9B}"/>
    <hyperlink ref="B29" location="'23'!A1" display="'23'!A1" xr:uid="{9B798888-3AB6-48B3-9A02-A769F4918085}"/>
    <hyperlink ref="B30" location="'24'!A1" display="'24'!A1" xr:uid="{8652A434-BAED-4B1A-B63E-14B2AD878828}"/>
    <hyperlink ref="B31" location="'25'!A1" display="'25'!A1" xr:uid="{2886621F-CB00-4676-AECA-95ED09F39526}"/>
    <hyperlink ref="B32" location="'26'!A1" display="'26'!A1" xr:uid="{B8FD9EAC-A3F7-42AB-B788-1610865D798E}"/>
    <hyperlink ref="B33" location="'27'!A1" display="'27'!A1" xr:uid="{1A19C989-26D1-4FB1-A09C-CDE1B509EAA7}"/>
    <hyperlink ref="B34" location="'28'!A1" display="'28'!A1" xr:uid="{BA92AC67-25D2-4676-AFE9-6AF7E0788FA2}"/>
    <hyperlink ref="B35" location="'29'!A1" display="'29'!A1" xr:uid="{EE976699-7B40-465D-A3FF-F44BAABE3129}"/>
    <hyperlink ref="B36" location="'30'!A1" display="'30'!A1" xr:uid="{552FA345-D524-48BF-9CB9-B1A310B3E934}"/>
    <hyperlink ref="B37" location="'31'!A1" display="'31'!A1" xr:uid="{B60158E9-06FE-47AF-943A-478CD1F0DBC3}"/>
    <hyperlink ref="B38" location="'32'!A1" display="'32'!A1" xr:uid="{C798653E-5AD6-4CFA-B498-EB5F7C2E4C33}"/>
    <hyperlink ref="B39" location="'33'!A1" display="'33'!A1" xr:uid="{E88116A3-A956-4B49-93E1-97F86B8AA211}"/>
    <hyperlink ref="B40" location="'34'!A1" display="'34'!A1" xr:uid="{4708CB85-6ADA-4388-A2BE-96472715B135}"/>
    <hyperlink ref="B41" location="'35'!A1" display="'35'!A1" xr:uid="{F45EA71F-42C2-4B92-BB8E-573862E768CA}"/>
    <hyperlink ref="B42" location="'36'!A1" display="'36'!A1" xr:uid="{6DBBBD8F-C782-4CC8-AD83-0DA23DDA89D4}"/>
    <hyperlink ref="B43" location="'37'!A1" display="'37'!A1" xr:uid="{F7483E91-39B9-41A0-8878-797A6B0BC3FD}"/>
    <hyperlink ref="B44" location="'38'!A1" display="'38'!A1" xr:uid="{F710922F-39DD-4D01-96AD-CDD50E4C14F1}"/>
    <hyperlink ref="B45" location="'39'!A1" display="'39'!A1" xr:uid="{D3390F3E-C67E-4C1A-98FF-30AEBD4A6CCD}"/>
    <hyperlink ref="B46" location="'40'!A1" display="'40'!A1" xr:uid="{224B079A-61E6-44A9-9847-F65ABA0875DC}"/>
    <hyperlink ref="B47" location="'41'!A1" display="'41'!A1" xr:uid="{680E568F-25BB-4183-9C69-D22869C822B2}"/>
    <hyperlink ref="B48" location="'42'!A1" display="'42'!A1" xr:uid="{0A47797B-8C27-4FC3-B89D-FFA42B59C64A}"/>
    <hyperlink ref="B49" location="'43'!A1" display="'43'!A1" xr:uid="{063440FE-FB14-4AF6-B243-9CE0FB2CFEB7}"/>
    <hyperlink ref="B50" location="'44'!A1" display="'44'!A1" xr:uid="{67057CBE-DA38-4B58-9451-6EF81796B301}"/>
    <hyperlink ref="B51" location="'45'!A1" display="'45'!A1" xr:uid="{E7109C5D-0448-41A0-83B2-F3B3AD4C642E}"/>
    <hyperlink ref="B52" location="'46'!A1" display="'46'!A1" xr:uid="{0F566002-F8C5-409F-97A9-AD72D79A552C}"/>
    <hyperlink ref="B53" location="'47'!A1" display="'47'!A1" xr:uid="{D6EA8511-3814-405D-B790-83D38E87690D}"/>
    <hyperlink ref="B54" location="'48'!A1" display="'48'!A1" xr:uid="{7D85B784-8F6E-4973-B158-2537C1278326}"/>
    <hyperlink ref="B55" location="'49'!A1" display="'49'!A1" xr:uid="{ECA8E16A-6CF2-4973-8F79-FE7ABACF3EDB}"/>
    <hyperlink ref="B56" location="'50'!A1" display="'50'!A1" xr:uid="{025477DB-6A1A-499E-9367-B02F41535D2A}"/>
    <hyperlink ref="B57" location="'51'!A1" display="'51'!A1" xr:uid="{B8A87163-CCF1-4BE5-A54D-F81BC3A3F1CC}"/>
    <hyperlink ref="B58" location="'52'!A1" display="'52'!A1" xr:uid="{E0FD2422-BFE6-4DA0-89DD-13FC894E5880}"/>
    <hyperlink ref="B59" location="'53'!A1" display="'53'!A1" xr:uid="{82AE48E0-6E04-41A5-82DA-0C719D3BEE48}"/>
    <hyperlink ref="B60" location="'54'!A1" display="'54'!A1" xr:uid="{1B95A693-4F95-4BE4-B876-94EAE79FE5B5}"/>
    <hyperlink ref="B61" location="'55'!A1" display="'55'!A1" xr:uid="{DFE999F6-3020-4114-B6B2-869068CE5E61}"/>
    <hyperlink ref="B62" location="'56'!A1" display="'56'!A1" xr:uid="{1005F4DA-236B-4923-87F9-77364184043D}"/>
    <hyperlink ref="B63" location="'57'!A1" display="'57'!A1" xr:uid="{1DCB429A-C33D-4D91-A7A4-6E1F236A1A07}"/>
    <hyperlink ref="B64" location="'58'!A1" display="'58'!A1" xr:uid="{B6EA8CA3-D462-458B-9BA7-B853C287C52C}"/>
    <hyperlink ref="B65" location="'59'!A1" display="'59'!A1" xr:uid="{EB799A59-0416-4091-B11F-1472F74168BE}"/>
    <hyperlink ref="B66" location="'60'!A1" display="'60'!A1" xr:uid="{1F377A69-5C04-4F45-90C8-7831648F13EE}"/>
    <hyperlink ref="B67" location="'61'!A1" display="'61'!A1" xr:uid="{CEFC11B9-36F5-4A76-BB45-7001EC5CDBDA}"/>
    <hyperlink ref="B68" location="'62'!A1" display="'62'!A1" xr:uid="{8A74AEA0-2DF1-4502-AA8C-24623799DF29}"/>
    <hyperlink ref="B69" location="'63'!A1" display="'63'!A1" xr:uid="{D1AEE8B6-B688-4ADC-BBCA-0319E73AFA93}"/>
    <hyperlink ref="B70" location="'64'!A1" display="'64'!A1" xr:uid="{F0BD08F4-2757-4BE7-B173-959B98A48451}"/>
    <hyperlink ref="B71" location="'65'!A1" display="'65'!A1" xr:uid="{1F1DD4DD-BFAD-4743-962A-93A548DDF5EE}"/>
    <hyperlink ref="B72" location="'66'!A1" display="'66'!A1" xr:uid="{9D73D79A-B7D8-4602-BFC6-942A5169EB1F}"/>
    <hyperlink ref="B73" location="'67'!A1" display="'67'!A1" xr:uid="{BAFE49E4-4910-40A2-AC28-4027C6373728}"/>
    <hyperlink ref="B74" location="'68'!A1" display="'68'!A1" xr:uid="{28AF0DDC-5470-48B7-9DC8-DC1F39AB3220}"/>
    <hyperlink ref="B75" location="'69'!A1" display="'69'!A1" xr:uid="{5781A20E-6713-480D-BDC3-9331ECA866BB}"/>
    <hyperlink ref="B76" location="'70'!A1" display="'70'!A1" xr:uid="{19B7ABD4-72CD-4248-8C67-A3CAACE66A12}"/>
    <hyperlink ref="B77" location="'71'!A1" display="'71'!A1" xr:uid="{91584CBC-B4A1-4066-9B33-9555357653C8}"/>
    <hyperlink ref="B78" location="'72'!A1" display="'72'!A1" xr:uid="{41CABD32-7EF0-43C4-B36E-DC03A581A11D}"/>
    <hyperlink ref="B79" location="'73'!A1" display="'73'!A1" xr:uid="{4686BCC0-2E2E-4C5C-88AE-80B39691EC24}"/>
  </hyperlinks>
  <pageMargins left="0.70866141732283472" right="0.70866141732283472" top="0.74803149606299213" bottom="0.74803149606299213" header="0.31496062992125984" footer="0.31496062992125984"/>
  <pageSetup paperSize="9" scale="18" orientation="portrait" r:id="rId1"/>
  <headerFooter>
    <oddFooter>&amp;C1</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0D8F5-85C2-449E-8BE0-6CD22690488B}">
  <sheetPr codeName="Sheet100">
    <tabColor rgb="FFFF0000"/>
  </sheetPr>
  <dimension ref="A1:J18"/>
  <sheetViews>
    <sheetView showGridLines="0" zoomScale="90" zoomScaleNormal="90" zoomScalePageLayoutView="70" workbookViewId="0"/>
  </sheetViews>
  <sheetFormatPr defaultColWidth="8.85546875" defaultRowHeight="16.5"/>
  <cols>
    <col min="1" max="1" width="4.7109375" style="547" customWidth="1"/>
    <col min="2" max="2" width="80.140625" style="890" customWidth="1"/>
    <col min="3" max="7" width="15.7109375" style="890" customWidth="1"/>
    <col min="8" max="8" width="4.7109375" style="547" customWidth="1"/>
    <col min="9" max="9" width="14.28515625" style="890" bestFit="1" customWidth="1"/>
    <col min="10" max="16384" width="8.85546875" style="890"/>
  </cols>
  <sheetData>
    <row r="1" spans="1:10" ht="24">
      <c r="A1" s="546"/>
      <c r="B1" s="1" t="s">
        <v>1671</v>
      </c>
      <c r="C1" s="1"/>
      <c r="D1" s="1"/>
      <c r="E1" s="1"/>
      <c r="F1" s="1"/>
      <c r="G1" s="1"/>
      <c r="H1" s="1"/>
      <c r="I1" s="4" t="s">
        <v>4</v>
      </c>
      <c r="J1" s="1"/>
    </row>
    <row r="2" spans="1:10" ht="19.5">
      <c r="A2" s="546"/>
      <c r="B2" s="36" t="str">
        <f>+'16'!B2</f>
        <v>Santander Totta SGPS Consolidado</v>
      </c>
      <c r="C2" s="1418"/>
      <c r="D2" s="1418"/>
      <c r="E2" s="1418"/>
      <c r="F2" s="1418"/>
      <c r="H2" s="546"/>
    </row>
    <row r="3" spans="1:10">
      <c r="A3" s="546"/>
      <c r="B3" s="12" t="s">
        <v>1589</v>
      </c>
      <c r="C3" s="1418"/>
      <c r="D3" s="1418"/>
      <c r="E3" s="1418"/>
      <c r="F3" s="1418"/>
      <c r="H3" s="546"/>
    </row>
    <row r="4" spans="1:10">
      <c r="A4" s="546"/>
      <c r="B4" s="1418"/>
      <c r="C4" s="1418"/>
      <c r="D4" s="1418"/>
      <c r="E4" s="1418"/>
      <c r="F4" s="1418"/>
      <c r="H4" s="546"/>
    </row>
    <row r="5" spans="1:10">
      <c r="A5" s="546"/>
      <c r="B5" s="1418"/>
      <c r="C5" s="1418"/>
      <c r="D5" s="1418"/>
      <c r="E5" s="1418"/>
      <c r="F5" s="1418"/>
      <c r="H5" s="546"/>
    </row>
    <row r="6" spans="1:10">
      <c r="A6" s="546"/>
      <c r="B6" s="1418"/>
      <c r="C6" s="1418"/>
      <c r="D6" s="1418"/>
      <c r="E6" s="1418"/>
      <c r="F6" s="1418"/>
      <c r="H6" s="546"/>
    </row>
    <row r="7" spans="1:10" ht="24.95" customHeight="1">
      <c r="A7" s="546"/>
      <c r="B7" s="1599"/>
      <c r="C7" s="1600" t="s">
        <v>1588</v>
      </c>
      <c r="D7" s="1601"/>
      <c r="E7" s="1601"/>
      <c r="F7" s="1601"/>
      <c r="G7" s="1602" t="s">
        <v>1667</v>
      </c>
      <c r="H7" s="546"/>
    </row>
    <row r="8" spans="1:10" ht="20.100000000000001" customHeight="1">
      <c r="A8" s="546"/>
      <c r="B8" s="1599"/>
      <c r="C8" s="1426">
        <v>1</v>
      </c>
      <c r="D8" s="1424">
        <f>+C8+1</f>
        <v>2</v>
      </c>
      <c r="E8" s="1424">
        <f>+D8+1</f>
        <v>3</v>
      </c>
      <c r="F8" s="1424">
        <f>+E8+1</f>
        <v>4</v>
      </c>
      <c r="G8" s="1602"/>
      <c r="H8" s="546"/>
    </row>
    <row r="9" spans="1:10" ht="40.5" customHeight="1" thickBot="1">
      <c r="A9" s="546"/>
      <c r="B9" s="1599"/>
      <c r="C9" s="1427" t="s">
        <v>1587</v>
      </c>
      <c r="D9" s="1425" t="str">
        <f>+C9</f>
        <v>Entidade de Resolução</v>
      </c>
      <c r="E9" s="1425" t="str">
        <f t="shared" ref="E9:F9" si="0">+D9</f>
        <v>Entidade de Resolução</v>
      </c>
      <c r="F9" s="1425" t="str">
        <f t="shared" si="0"/>
        <v>Entidade de Resolução</v>
      </c>
      <c r="G9" s="1603"/>
      <c r="H9" s="546"/>
    </row>
    <row r="10" spans="1:10" ht="49.5">
      <c r="A10" s="546"/>
      <c r="B10" s="1481" t="s">
        <v>1586</v>
      </c>
      <c r="C10" s="1482" t="s">
        <v>1668</v>
      </c>
      <c r="D10" s="1482" t="s">
        <v>1666</v>
      </c>
      <c r="E10" s="1482" t="s">
        <v>1665</v>
      </c>
      <c r="F10" s="1482" t="s">
        <v>1664</v>
      </c>
      <c r="G10" s="1419"/>
      <c r="H10" s="546"/>
    </row>
    <row r="11" spans="1:10" ht="27.95" customHeight="1">
      <c r="A11" s="546"/>
      <c r="B11" s="1476" t="s">
        <v>1585</v>
      </c>
      <c r="C11" s="1478">
        <f>+SUM(C12:C16)</f>
        <v>4103727.2</v>
      </c>
      <c r="D11" s="1479">
        <f t="shared" ref="D11:F11" si="1">+SUM(D12:D16)</f>
        <v>700000</v>
      </c>
      <c r="E11" s="1479">
        <f t="shared" si="1"/>
        <v>207987.61295601088</v>
      </c>
      <c r="F11" s="1479">
        <f t="shared" si="1"/>
        <v>1621126.47814</v>
      </c>
      <c r="G11" s="1478">
        <f t="shared" ref="G11:G16" si="2">+SUM(C11:F11)</f>
        <v>6632841.2910960112</v>
      </c>
      <c r="H11" s="546"/>
    </row>
    <row r="12" spans="1:10" ht="27.95" customHeight="1">
      <c r="A12" s="546"/>
      <c r="B12" s="1476" t="s">
        <v>1584</v>
      </c>
      <c r="C12" s="1420"/>
      <c r="D12" s="1421"/>
      <c r="E12" s="1421"/>
      <c r="F12" s="1421"/>
      <c r="G12" s="1478">
        <f t="shared" si="2"/>
        <v>0</v>
      </c>
      <c r="H12" s="546"/>
    </row>
    <row r="13" spans="1:10" ht="27.95" customHeight="1">
      <c r="A13" s="546"/>
      <c r="B13" s="1476" t="s">
        <v>1583</v>
      </c>
      <c r="C13" s="1420"/>
      <c r="D13" s="1421"/>
      <c r="E13" s="1421">
        <f>+'19'!E13</f>
        <v>2681.1430060108901</v>
      </c>
      <c r="F13" s="1421"/>
      <c r="G13" s="1478">
        <f t="shared" si="2"/>
        <v>2681.1430060108901</v>
      </c>
      <c r="H13" s="546"/>
    </row>
    <row r="14" spans="1:10" ht="27.95" customHeight="1">
      <c r="A14" s="546"/>
      <c r="B14" s="1476" t="s">
        <v>1582</v>
      </c>
      <c r="C14" s="1420"/>
      <c r="D14" s="1421"/>
      <c r="E14" s="1421">
        <v>205306.46995</v>
      </c>
      <c r="F14" s="1421">
        <v>1621126.47814</v>
      </c>
      <c r="G14" s="1478">
        <f t="shared" si="2"/>
        <v>1826432.9480900001</v>
      </c>
      <c r="H14" s="546"/>
    </row>
    <row r="15" spans="1:10" ht="27.95" customHeight="1">
      <c r="A15" s="546"/>
      <c r="B15" s="1476" t="s">
        <v>1581</v>
      </c>
      <c r="C15" s="1420"/>
      <c r="D15" s="1421"/>
      <c r="E15" s="1421"/>
      <c r="F15" s="1421"/>
      <c r="G15" s="1478">
        <f t="shared" si="2"/>
        <v>0</v>
      </c>
      <c r="H15" s="546"/>
    </row>
    <row r="16" spans="1:10" ht="27.95" customHeight="1" thickBot="1">
      <c r="A16" s="546"/>
      <c r="B16" s="1477" t="s">
        <v>1580</v>
      </c>
      <c r="C16" s="1422">
        <v>4103727.2</v>
      </c>
      <c r="D16" s="1423">
        <v>700000</v>
      </c>
      <c r="E16" s="1423"/>
      <c r="F16" s="1423"/>
      <c r="G16" s="1480">
        <f t="shared" si="2"/>
        <v>4803727.2</v>
      </c>
      <c r="H16" s="546"/>
    </row>
    <row r="17" spans="2:2" ht="3" customHeight="1"/>
    <row r="18" spans="2:2">
      <c r="B18" s="890" t="s">
        <v>1669</v>
      </c>
    </row>
  </sheetData>
  <mergeCells count="3">
    <mergeCell ref="B7:B9"/>
    <mergeCell ref="C7:F7"/>
    <mergeCell ref="G7:G9"/>
  </mergeCells>
  <conditionalFormatting sqref="C10:F16">
    <cfRule type="cellIs" dxfId="9" priority="2" stopIfTrue="1" operator="lessThan">
      <formula>0</formula>
    </cfRule>
  </conditionalFormatting>
  <conditionalFormatting sqref="G11:G16">
    <cfRule type="cellIs" dxfId="8" priority="1" stopIfTrue="1" operator="lessThan">
      <formula>0</formula>
    </cfRule>
  </conditionalFormatting>
  <hyperlinks>
    <hyperlink ref="I1" location="Índice!A1" display="Voltar ao Índice" xr:uid="{B09FBE97-971C-49C8-9B8B-1FE32562C97C}"/>
  </hyperlinks>
  <pageMargins left="0.70866141732283472" right="0.70866141732283472" top="0.74803149606299213" bottom="0.74803149606299213" header="0.31496062992125984" footer="0.31496062992125984"/>
  <pageSetup paperSize="8" fitToWidth="0" fitToHeight="0" orientation="landscape" r:id="rId1"/>
  <headerFooter>
    <oddHeader>&amp;CEN
Annex V</oddHeader>
    <oddFooter>&amp;C&amp;P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BB4CB-F362-4EA1-8FB6-1552757E3FF8}">
  <sheetPr>
    <tabColor rgb="FFFF0000"/>
  </sheetPr>
  <dimension ref="A1:J18"/>
  <sheetViews>
    <sheetView showGridLines="0" zoomScale="90" zoomScaleNormal="90" zoomScalePageLayoutView="70" workbookViewId="0"/>
  </sheetViews>
  <sheetFormatPr defaultColWidth="8.85546875" defaultRowHeight="16.5"/>
  <cols>
    <col min="1" max="1" width="4.7109375" style="547" customWidth="1"/>
    <col min="2" max="2" width="80.140625" style="890" customWidth="1"/>
    <col min="3" max="7" width="15.7109375" style="890" customWidth="1"/>
    <col min="8" max="8" width="4.7109375" style="547" customWidth="1"/>
    <col min="9" max="9" width="14.28515625" style="890" bestFit="1" customWidth="1"/>
    <col min="10" max="16384" width="8.85546875" style="890"/>
  </cols>
  <sheetData>
    <row r="1" spans="1:10" ht="24">
      <c r="A1" s="546"/>
      <c r="B1" s="1" t="s">
        <v>1671</v>
      </c>
      <c r="C1" s="1"/>
      <c r="D1" s="1"/>
      <c r="E1" s="1"/>
      <c r="F1" s="1"/>
      <c r="G1" s="1"/>
      <c r="H1" s="1"/>
      <c r="I1" s="4" t="s">
        <v>4</v>
      </c>
      <c r="J1" s="1"/>
    </row>
    <row r="2" spans="1:10" ht="19.5">
      <c r="A2" s="546"/>
      <c r="B2" s="36" t="str">
        <f>+'17'!B2</f>
        <v>Banco Santander Totta Individual</v>
      </c>
      <c r="C2" s="1418"/>
      <c r="D2" s="1418"/>
      <c r="E2" s="1418"/>
      <c r="F2" s="1418"/>
      <c r="H2" s="546"/>
    </row>
    <row r="3" spans="1:10">
      <c r="A3" s="546"/>
      <c r="B3" s="12" t="s">
        <v>1589</v>
      </c>
      <c r="C3" s="1418"/>
      <c r="D3" s="1418"/>
      <c r="E3" s="1418"/>
      <c r="F3" s="1418"/>
      <c r="H3" s="546"/>
    </row>
    <row r="4" spans="1:10">
      <c r="A4" s="546"/>
      <c r="B4" s="1418"/>
      <c r="C4" s="1418"/>
      <c r="D4" s="1418"/>
      <c r="E4" s="1418"/>
      <c r="F4" s="1418"/>
      <c r="H4" s="546"/>
    </row>
    <row r="5" spans="1:10">
      <c r="A5" s="546"/>
      <c r="B5" s="1418"/>
      <c r="C5" s="1418"/>
      <c r="D5" s="1418"/>
      <c r="E5" s="1418"/>
      <c r="F5" s="1418"/>
      <c r="H5" s="546"/>
    </row>
    <row r="6" spans="1:10">
      <c r="A6" s="546"/>
      <c r="B6" s="1418"/>
      <c r="C6" s="1418"/>
      <c r="D6" s="1418"/>
      <c r="E6" s="1418"/>
      <c r="F6" s="1418"/>
      <c r="H6" s="546"/>
    </row>
    <row r="7" spans="1:10" ht="24.95" customHeight="1">
      <c r="A7" s="546"/>
      <c r="B7" s="1599"/>
      <c r="C7" s="1600" t="s">
        <v>1588</v>
      </c>
      <c r="D7" s="1601"/>
      <c r="E7" s="1601"/>
      <c r="F7" s="1601"/>
      <c r="G7" s="1602" t="s">
        <v>1667</v>
      </c>
      <c r="H7" s="546"/>
    </row>
    <row r="8" spans="1:10" ht="20.100000000000001" customHeight="1">
      <c r="A8" s="546"/>
      <c r="B8" s="1599"/>
      <c r="C8" s="1426">
        <v>1</v>
      </c>
      <c r="D8" s="1424">
        <f>+C8+1</f>
        <v>2</v>
      </c>
      <c r="E8" s="1424">
        <f>+D8+1</f>
        <v>3</v>
      </c>
      <c r="F8" s="1424">
        <f>+E8+1</f>
        <v>4</v>
      </c>
      <c r="G8" s="1602"/>
      <c r="H8" s="546"/>
    </row>
    <row r="9" spans="1:10" ht="40.5" customHeight="1" thickBot="1">
      <c r="A9" s="546"/>
      <c r="B9" s="1599"/>
      <c r="C9" s="1427" t="s">
        <v>1587</v>
      </c>
      <c r="D9" s="1425" t="str">
        <f>+C9</f>
        <v>Entidade de Resolução</v>
      </c>
      <c r="E9" s="1425" t="str">
        <f t="shared" ref="E9:F9" si="0">+D9</f>
        <v>Entidade de Resolução</v>
      </c>
      <c r="F9" s="1425" t="str">
        <f t="shared" si="0"/>
        <v>Entidade de Resolução</v>
      </c>
      <c r="G9" s="1603"/>
      <c r="H9" s="546"/>
    </row>
    <row r="10" spans="1:10" ht="49.5">
      <c r="A10" s="546"/>
      <c r="B10" s="1481" t="s">
        <v>1586</v>
      </c>
      <c r="C10" s="1482" t="s">
        <v>1668</v>
      </c>
      <c r="D10" s="1482" t="s">
        <v>1666</v>
      </c>
      <c r="E10" s="1482" t="s">
        <v>1665</v>
      </c>
      <c r="F10" s="1482" t="s">
        <v>1664</v>
      </c>
      <c r="G10" s="1419"/>
      <c r="H10" s="546"/>
    </row>
    <row r="11" spans="1:10" ht="27.95" customHeight="1">
      <c r="A11" s="546"/>
      <c r="B11" s="1476" t="s">
        <v>1585</v>
      </c>
      <c r="C11" s="1478">
        <f>+SUM(C12:C16)</f>
        <v>2434814.13289</v>
      </c>
      <c r="D11" s="1479">
        <f t="shared" ref="D11:F11" si="1">+SUM(D12:D16)</f>
        <v>400000</v>
      </c>
      <c r="E11" s="1479">
        <f t="shared" si="1"/>
        <v>322694.9746999999</v>
      </c>
      <c r="F11" s="1479">
        <f t="shared" si="1"/>
        <v>665632.5</v>
      </c>
      <c r="G11" s="1478">
        <f t="shared" ref="G11:G16" si="2">+SUM(C11:F11)</f>
        <v>3823141.6075900001</v>
      </c>
      <c r="H11" s="546"/>
    </row>
    <row r="12" spans="1:10" ht="27.95" customHeight="1">
      <c r="A12" s="546"/>
      <c r="B12" s="1476" t="s">
        <v>1584</v>
      </c>
      <c r="C12" s="1420"/>
      <c r="D12" s="1421"/>
      <c r="E12" s="1421"/>
      <c r="F12" s="1421"/>
      <c r="G12" s="1478">
        <f t="shared" si="2"/>
        <v>0</v>
      </c>
      <c r="H12" s="546"/>
    </row>
    <row r="13" spans="1:10" ht="27.95" customHeight="1">
      <c r="A13" s="546"/>
      <c r="B13" s="1476" t="s">
        <v>1583</v>
      </c>
      <c r="C13" s="1420"/>
      <c r="D13" s="1421"/>
      <c r="E13" s="1421">
        <v>2681.1430060108901</v>
      </c>
      <c r="F13" s="1421"/>
      <c r="G13" s="1478">
        <f t="shared" si="2"/>
        <v>2681.1430060108901</v>
      </c>
      <c r="H13" s="546"/>
    </row>
    <row r="14" spans="1:10" ht="27.95" customHeight="1">
      <c r="A14" s="546"/>
      <c r="B14" s="1476" t="s">
        <v>1582</v>
      </c>
      <c r="C14" s="1420"/>
      <c r="D14" s="1421"/>
      <c r="E14" s="1421">
        <v>320013.83169398899</v>
      </c>
      <c r="F14" s="1421">
        <v>665632.5</v>
      </c>
      <c r="G14" s="1478">
        <f t="shared" si="2"/>
        <v>985646.33169398899</v>
      </c>
      <c r="H14" s="546"/>
    </row>
    <row r="15" spans="1:10" ht="27.95" customHeight="1">
      <c r="A15" s="546"/>
      <c r="B15" s="1476" t="s">
        <v>1581</v>
      </c>
      <c r="C15" s="1420"/>
      <c r="D15" s="1421"/>
      <c r="E15" s="1421"/>
      <c r="F15" s="1421"/>
      <c r="G15" s="1478">
        <f t="shared" si="2"/>
        <v>0</v>
      </c>
      <c r="H15" s="546"/>
    </row>
    <row r="16" spans="1:10" ht="27.95" customHeight="1" thickBot="1">
      <c r="A16" s="546"/>
      <c r="B16" s="1477" t="s">
        <v>1580</v>
      </c>
      <c r="C16" s="1422">
        <v>2434814.13289</v>
      </c>
      <c r="D16" s="1423">
        <v>400000</v>
      </c>
      <c r="E16" s="1423"/>
      <c r="F16" s="1423"/>
      <c r="G16" s="1480">
        <f t="shared" si="2"/>
        <v>2834814.13289</v>
      </c>
      <c r="H16" s="546"/>
    </row>
    <row r="17" spans="2:2" ht="3" customHeight="1"/>
    <row r="18" spans="2:2">
      <c r="B18" s="890" t="s">
        <v>1669</v>
      </c>
    </row>
  </sheetData>
  <mergeCells count="3">
    <mergeCell ref="B7:B9"/>
    <mergeCell ref="C7:F7"/>
    <mergeCell ref="G7:G9"/>
  </mergeCells>
  <conditionalFormatting sqref="C10:F16">
    <cfRule type="cellIs" dxfId="7" priority="2" stopIfTrue="1" operator="lessThan">
      <formula>0</formula>
    </cfRule>
  </conditionalFormatting>
  <conditionalFormatting sqref="G11:G16">
    <cfRule type="cellIs" dxfId="6" priority="1" stopIfTrue="1" operator="lessThan">
      <formula>0</formula>
    </cfRule>
  </conditionalFormatting>
  <hyperlinks>
    <hyperlink ref="I1" location="Índice!A1" display="Voltar ao Índice" xr:uid="{F6CB5F6D-8C4B-47F3-B181-AB28EFEF139A}"/>
  </hyperlinks>
  <pageMargins left="0.70866141732283472" right="0.70866141732283472" top="0.74803149606299213" bottom="0.74803149606299213" header="0.31496062992125984" footer="0.31496062992125984"/>
  <pageSetup paperSize="8" fitToWidth="0" fitToHeight="0" orientation="landscape" r:id="rId1"/>
  <headerFooter>
    <oddHeader>&amp;CEN
Annex V</oddHeader>
    <oddFooter>&amp;C&amp;P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rgb="FFFF0000"/>
    <pageSetUpPr fitToPage="1"/>
  </sheetPr>
  <dimension ref="B1:F20"/>
  <sheetViews>
    <sheetView showGridLines="0" zoomScaleNormal="100" zoomScalePageLayoutView="70" workbookViewId="0">
      <selection activeCell="F1" sqref="F1"/>
    </sheetView>
  </sheetViews>
  <sheetFormatPr defaultColWidth="9.140625" defaultRowHeight="18.75"/>
  <cols>
    <col min="1" max="1" width="4.7109375" style="2" customWidth="1"/>
    <col min="2" max="2" width="10" style="2" customWidth="1"/>
    <col min="3" max="3" width="86.140625" style="2" customWidth="1"/>
    <col min="4" max="4" width="16.85546875" style="2" bestFit="1" customWidth="1"/>
    <col min="5" max="5" width="9.140625" style="2"/>
    <col min="6" max="6" width="14.28515625" style="2" bestFit="1" customWidth="1"/>
    <col min="7" max="16384" width="9.140625" style="2"/>
  </cols>
  <sheetData>
    <row r="1" spans="2:6" ht="50.25" customHeight="1">
      <c r="B1" s="1604" t="s">
        <v>1605</v>
      </c>
      <c r="C1" s="1605"/>
      <c r="D1" s="1605"/>
      <c r="F1" s="4" t="s">
        <v>4</v>
      </c>
    </row>
    <row r="2" spans="2:6" s="5" customFormat="1" ht="22.5" customHeight="1">
      <c r="B2" s="5" t="s">
        <v>5</v>
      </c>
      <c r="C2" s="308"/>
      <c r="D2" s="308"/>
    </row>
    <row r="3" spans="2:6" s="5" customFormat="1"/>
    <row r="4" spans="2:6" s="46" customFormat="1" ht="20.100000000000001" customHeight="1">
      <c r="D4" s="47" t="s">
        <v>6</v>
      </c>
    </row>
    <row r="5" spans="2:6" s="46" customFormat="1" ht="20.100000000000001" customHeight="1" thickBot="1">
      <c r="D5" s="307" t="s">
        <v>503</v>
      </c>
    </row>
    <row r="6" spans="2:6" s="140" customFormat="1" ht="24.95" customHeight="1">
      <c r="B6" s="306">
        <v>1</v>
      </c>
      <c r="C6" s="305" t="s">
        <v>502</v>
      </c>
      <c r="D6" s="304">
        <v>56085946.773999996</v>
      </c>
    </row>
    <row r="7" spans="2:6" s="140" customFormat="1" ht="24.95" customHeight="1">
      <c r="B7" s="302">
        <v>2</v>
      </c>
      <c r="C7" s="124" t="s">
        <v>501</v>
      </c>
      <c r="D7" s="303">
        <v>-1813578.9549999982</v>
      </c>
    </row>
    <row r="8" spans="2:6" s="140" customFormat="1" ht="24.95" customHeight="1">
      <c r="B8" s="302">
        <v>3</v>
      </c>
      <c r="C8" s="124" t="s">
        <v>500</v>
      </c>
      <c r="D8" s="303">
        <v>-743535.28165000002</v>
      </c>
    </row>
    <row r="9" spans="2:6" s="140" customFormat="1" ht="24.95" customHeight="1">
      <c r="B9" s="302">
        <v>4</v>
      </c>
      <c r="C9" s="124" t="s">
        <v>499</v>
      </c>
      <c r="D9" s="303">
        <v>0</v>
      </c>
    </row>
    <row r="10" spans="2:6" s="140" customFormat="1" ht="24.95" customHeight="1">
      <c r="B10" s="302">
        <v>5</v>
      </c>
      <c r="C10" s="124" t="s">
        <v>498</v>
      </c>
      <c r="D10" s="303">
        <v>0</v>
      </c>
    </row>
    <row r="11" spans="2:6" s="140" customFormat="1" ht="24.95" customHeight="1">
      <c r="B11" s="302">
        <v>6</v>
      </c>
      <c r="C11" s="124" t="s">
        <v>497</v>
      </c>
      <c r="D11" s="303">
        <v>0</v>
      </c>
    </row>
    <row r="12" spans="2:6" s="140" customFormat="1" ht="24.95" customHeight="1">
      <c r="B12" s="302">
        <v>7</v>
      </c>
      <c r="C12" s="124" t="s">
        <v>496</v>
      </c>
      <c r="D12" s="303">
        <v>0</v>
      </c>
    </row>
    <row r="13" spans="2:6" s="140" customFormat="1" ht="24.95" customHeight="1">
      <c r="B13" s="302">
        <v>8</v>
      </c>
      <c r="C13" s="124" t="s">
        <v>495</v>
      </c>
      <c r="D13" s="301">
        <v>-1394501.6154105873</v>
      </c>
    </row>
    <row r="14" spans="2:6" s="140" customFormat="1" ht="24.95" customHeight="1">
      <c r="B14" s="302">
        <v>9</v>
      </c>
      <c r="C14" s="124" t="s">
        <v>494</v>
      </c>
      <c r="D14" s="301">
        <v>1071734.9783863849</v>
      </c>
    </row>
    <row r="15" spans="2:6" s="140" customFormat="1" ht="24.95" customHeight="1">
      <c r="B15" s="302">
        <v>10</v>
      </c>
      <c r="C15" s="124" t="s">
        <v>493</v>
      </c>
      <c r="D15" s="301">
        <v>2600629.478975961</v>
      </c>
    </row>
    <row r="16" spans="2:6" s="140" customFormat="1" ht="24.95" customHeight="1">
      <c r="B16" s="302">
        <v>11</v>
      </c>
      <c r="C16" s="124" t="s">
        <v>492</v>
      </c>
      <c r="D16" s="301">
        <v>0</v>
      </c>
    </row>
    <row r="17" spans="2:4" s="140" customFormat="1" ht="24.95" customHeight="1">
      <c r="B17" s="302" t="s">
        <v>491</v>
      </c>
      <c r="C17" s="124" t="s">
        <v>490</v>
      </c>
      <c r="D17" s="301">
        <v>0</v>
      </c>
    </row>
    <row r="18" spans="2:4" s="140" customFormat="1" ht="24.95" customHeight="1">
      <c r="B18" s="302" t="s">
        <v>489</v>
      </c>
      <c r="C18" s="124" t="s">
        <v>488</v>
      </c>
      <c r="D18" s="301">
        <v>0</v>
      </c>
    </row>
    <row r="19" spans="2:4" s="140" customFormat="1" ht="24.95" customHeight="1">
      <c r="B19" s="300">
        <v>12</v>
      </c>
      <c r="C19" s="299" t="s">
        <v>487</v>
      </c>
      <c r="D19" s="298">
        <v>1616110.5945899412</v>
      </c>
    </row>
    <row r="20" spans="2:4" s="140" customFormat="1" ht="24.95" customHeight="1" thickBot="1">
      <c r="B20" s="297">
        <v>13</v>
      </c>
      <c r="C20" s="296" t="s">
        <v>45</v>
      </c>
      <c r="D20" s="295">
        <f>SUM(D6:D19)</f>
        <v>57422805.973891698</v>
      </c>
    </row>
  </sheetData>
  <mergeCells count="1">
    <mergeCell ref="B1:D1"/>
  </mergeCells>
  <hyperlinks>
    <hyperlink ref="F1" location="Índice!A1" display="Voltar ao Índice" xr:uid="{00000000-0004-0000-1700-000000000000}"/>
  </hyperlinks>
  <pageMargins left="0.70866141732283472" right="0.70866141732283472" top="0.74803149606299213" bottom="0.74803149606299213" header="0.31496062992125984" footer="0.31496062992125984"/>
  <pageSetup paperSize="9" scale="92" orientation="landscape" r:id="rId1"/>
  <headerFooter>
    <oddFooter>&amp;C1</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tabColor rgb="FFFF0000"/>
    <pageSetUpPr fitToPage="1"/>
  </sheetPr>
  <dimension ref="B1:G75"/>
  <sheetViews>
    <sheetView showGridLines="0" zoomScaleNormal="100" zoomScalePageLayoutView="60" workbookViewId="0"/>
  </sheetViews>
  <sheetFormatPr defaultColWidth="9.140625" defaultRowHeight="43.5" customHeight="1"/>
  <cols>
    <col min="1" max="1" width="4.7109375" style="2" customWidth="1"/>
    <col min="2" max="2" width="8.5703125" style="309" customWidth="1"/>
    <col min="3" max="3" width="91.7109375" style="2" customWidth="1"/>
    <col min="4" max="5" width="19" style="2" customWidth="1"/>
    <col min="6" max="6" width="9.140625" style="2"/>
    <col min="7" max="8" width="14" style="2" bestFit="1" customWidth="1"/>
    <col min="9" max="16384" width="9.140625" style="2"/>
  </cols>
  <sheetData>
    <row r="1" spans="2:7" ht="25.5" customHeight="1">
      <c r="B1" s="1" t="s">
        <v>1606</v>
      </c>
      <c r="G1" s="4" t="s">
        <v>4</v>
      </c>
    </row>
    <row r="2" spans="2:7" ht="22.5" customHeight="1">
      <c r="B2" s="5" t="s">
        <v>5</v>
      </c>
      <c r="C2" s="5"/>
      <c r="D2" s="5"/>
      <c r="E2" s="5"/>
    </row>
    <row r="3" spans="2:7" s="12" customFormat="1" ht="34.5" customHeight="1">
      <c r="B3" s="310"/>
      <c r="C3" s="46"/>
      <c r="D3" s="1577" t="s">
        <v>593</v>
      </c>
      <c r="E3" s="1577"/>
    </row>
    <row r="4" spans="2:7" s="12" customFormat="1" ht="18" customHeight="1">
      <c r="B4" s="1607"/>
      <c r="C4" s="1607"/>
      <c r="D4" s="370" t="s">
        <v>6</v>
      </c>
      <c r="E4" s="370" t="s">
        <v>7</v>
      </c>
    </row>
    <row r="5" spans="2:7" s="12" customFormat="1" ht="16.5">
      <c r="B5" s="1607"/>
      <c r="C5" s="1607"/>
      <c r="D5" s="369">
        <v>45657</v>
      </c>
      <c r="E5" s="369">
        <v>45291</v>
      </c>
    </row>
    <row r="6" spans="2:7" s="311" customFormat="1" ht="25.15" customHeight="1" thickBot="1">
      <c r="B6" s="1606" t="s">
        <v>592</v>
      </c>
      <c r="C6" s="1606"/>
      <c r="D6" s="1606"/>
      <c r="E6" s="1606"/>
    </row>
    <row r="7" spans="2:7" s="311" customFormat="1" ht="25.15" customHeight="1">
      <c r="B7" s="340">
        <v>1</v>
      </c>
      <c r="C7" s="359" t="s">
        <v>591</v>
      </c>
      <c r="D7" s="358">
        <v>53648042.945349939</v>
      </c>
      <c r="E7" s="344">
        <v>52323529.475900002</v>
      </c>
    </row>
    <row r="8" spans="2:7" s="311" customFormat="1" ht="25.15" customHeight="1">
      <c r="B8" s="335">
        <v>2</v>
      </c>
      <c r="C8" s="334" t="s">
        <v>590</v>
      </c>
      <c r="D8" s="353">
        <v>0</v>
      </c>
      <c r="E8" s="352">
        <v>0</v>
      </c>
    </row>
    <row r="9" spans="2:7" s="311" customFormat="1" ht="25.15" customHeight="1">
      <c r="B9" s="335">
        <v>3</v>
      </c>
      <c r="C9" s="334" t="s">
        <v>589</v>
      </c>
      <c r="D9" s="353">
        <v>0</v>
      </c>
      <c r="E9" s="352">
        <v>0</v>
      </c>
    </row>
    <row r="10" spans="2:7" s="311" customFormat="1" ht="25.15" customHeight="1">
      <c r="B10" s="335">
        <v>4</v>
      </c>
      <c r="C10" s="334" t="s">
        <v>588</v>
      </c>
      <c r="D10" s="353">
        <v>0</v>
      </c>
      <c r="E10" s="352">
        <v>0</v>
      </c>
    </row>
    <row r="11" spans="2:7" s="311" customFormat="1" ht="25.15" customHeight="1">
      <c r="B11" s="335">
        <v>5</v>
      </c>
      <c r="C11" s="368" t="s">
        <v>587</v>
      </c>
      <c r="D11" s="353">
        <v>0</v>
      </c>
      <c r="E11" s="352">
        <v>0</v>
      </c>
    </row>
    <row r="12" spans="2:7" s="311" customFormat="1" ht="25.15" customHeight="1">
      <c r="B12" s="355">
        <v>6</v>
      </c>
      <c r="C12" s="334" t="s">
        <v>586</v>
      </c>
      <c r="D12" s="353">
        <v>-197468.36040999999</v>
      </c>
      <c r="E12" s="352">
        <v>-156351.82127000001</v>
      </c>
    </row>
    <row r="13" spans="2:7" s="311" customFormat="1" ht="25.15" customHeight="1">
      <c r="B13" s="367">
        <v>7</v>
      </c>
      <c r="C13" s="366" t="s">
        <v>585</v>
      </c>
      <c r="D13" s="349">
        <f>+SUM(D7:D12)</f>
        <v>53450574.584939942</v>
      </c>
      <c r="E13" s="349">
        <f>+SUM(E7:E12)</f>
        <v>52167177.654630005</v>
      </c>
    </row>
    <row r="14" spans="2:7" s="311" customFormat="1" ht="25.15" customHeight="1" thickBot="1">
      <c r="B14" s="1608" t="s">
        <v>584</v>
      </c>
      <c r="C14" s="1608"/>
      <c r="D14" s="1608"/>
      <c r="E14" s="1608"/>
    </row>
    <row r="15" spans="2:7" s="311" customFormat="1" ht="25.15" customHeight="1">
      <c r="B15" s="360">
        <v>8</v>
      </c>
      <c r="C15" s="359" t="s">
        <v>583</v>
      </c>
      <c r="D15" s="345">
        <v>226349.95369137617</v>
      </c>
      <c r="E15" s="344">
        <v>360863.99768485199</v>
      </c>
    </row>
    <row r="16" spans="2:7" s="311" customFormat="1" ht="25.15" customHeight="1">
      <c r="B16" s="335" t="s">
        <v>582</v>
      </c>
      <c r="C16" s="354" t="s">
        <v>581</v>
      </c>
      <c r="D16" s="353">
        <v>0</v>
      </c>
      <c r="E16" s="352">
        <v>0</v>
      </c>
    </row>
    <row r="17" spans="2:5" s="311" customFormat="1" ht="25.15" customHeight="1">
      <c r="B17" s="335">
        <v>9</v>
      </c>
      <c r="C17" s="334" t="s">
        <v>580</v>
      </c>
      <c r="D17" s="356">
        <v>259390.679872543</v>
      </c>
      <c r="E17" s="352">
        <v>245953.96598228099</v>
      </c>
    </row>
    <row r="18" spans="2:5" s="311" customFormat="1" ht="25.15" customHeight="1">
      <c r="B18" s="335" t="s">
        <v>579</v>
      </c>
      <c r="C18" s="365" t="s">
        <v>578</v>
      </c>
      <c r="D18" s="353">
        <v>0</v>
      </c>
      <c r="E18" s="352">
        <v>0</v>
      </c>
    </row>
    <row r="19" spans="2:5" s="311" customFormat="1" ht="25.15" customHeight="1">
      <c r="B19" s="335" t="s">
        <v>577</v>
      </c>
      <c r="C19" s="365" t="s">
        <v>576</v>
      </c>
      <c r="D19" s="353">
        <v>0</v>
      </c>
      <c r="E19" s="352">
        <v>0</v>
      </c>
    </row>
    <row r="20" spans="2:5" s="311" customFormat="1" ht="25.15" customHeight="1">
      <c r="B20" s="335">
        <v>10</v>
      </c>
      <c r="C20" s="364" t="s">
        <v>575</v>
      </c>
      <c r="D20" s="356">
        <v>-185873.70197450629</v>
      </c>
      <c r="E20" s="352">
        <v>-235166.10950999998</v>
      </c>
    </row>
    <row r="21" spans="2:5" s="311" customFormat="1" ht="25.15" customHeight="1">
      <c r="B21" s="335" t="s">
        <v>574</v>
      </c>
      <c r="C21" s="364" t="s">
        <v>573</v>
      </c>
      <c r="D21" s="353">
        <v>0</v>
      </c>
      <c r="E21" s="352">
        <v>0</v>
      </c>
    </row>
    <row r="22" spans="2:5" s="311" customFormat="1" ht="25.15" customHeight="1">
      <c r="B22" s="335" t="s">
        <v>572</v>
      </c>
      <c r="C22" s="364" t="s">
        <v>571</v>
      </c>
      <c r="D22" s="356">
        <v>0</v>
      </c>
      <c r="E22" s="352">
        <v>0</v>
      </c>
    </row>
    <row r="23" spans="2:5" s="311" customFormat="1" ht="25.15" customHeight="1">
      <c r="B23" s="335">
        <v>11</v>
      </c>
      <c r="C23" s="334" t="s">
        <v>570</v>
      </c>
      <c r="D23" s="353">
        <v>0</v>
      </c>
      <c r="E23" s="352">
        <v>0</v>
      </c>
    </row>
    <row r="24" spans="2:5" s="311" customFormat="1" ht="25.15" customHeight="1">
      <c r="B24" s="335">
        <v>12</v>
      </c>
      <c r="C24" s="334" t="s">
        <v>569</v>
      </c>
      <c r="D24" s="353">
        <v>0</v>
      </c>
      <c r="E24" s="352">
        <v>0</v>
      </c>
    </row>
    <row r="25" spans="2:5" s="311" customFormat="1" ht="25.15" customHeight="1">
      <c r="B25" s="362">
        <v>13</v>
      </c>
      <c r="C25" s="342" t="s">
        <v>568</v>
      </c>
      <c r="D25" s="361">
        <f>+SUM(D15:D24)</f>
        <v>299866.93158941285</v>
      </c>
      <c r="E25" s="363">
        <f>+SUM(E15:E24)</f>
        <v>371651.85415713303</v>
      </c>
    </row>
    <row r="26" spans="2:5" s="311" customFormat="1" ht="25.15" customHeight="1" thickBot="1">
      <c r="B26" s="1606" t="s">
        <v>567</v>
      </c>
      <c r="C26" s="1606"/>
      <c r="D26" s="1606"/>
      <c r="E26" s="1606"/>
    </row>
    <row r="27" spans="2:5" s="311" customFormat="1" ht="25.15" customHeight="1">
      <c r="B27" s="340">
        <v>14</v>
      </c>
      <c r="C27" s="359" t="s">
        <v>566</v>
      </c>
      <c r="D27" s="345">
        <v>0</v>
      </c>
      <c r="E27" s="344">
        <v>0</v>
      </c>
    </row>
    <row r="28" spans="2:5" s="311" customFormat="1" ht="25.15" customHeight="1">
      <c r="B28" s="355">
        <v>15</v>
      </c>
      <c r="C28" s="334" t="s">
        <v>565</v>
      </c>
      <c r="D28" s="353">
        <v>805668.97383578704</v>
      </c>
      <c r="E28" s="352">
        <v>823587.30744222295</v>
      </c>
    </row>
    <row r="29" spans="2:5" s="311" customFormat="1" ht="25.15" customHeight="1">
      <c r="B29" s="355">
        <v>16</v>
      </c>
      <c r="C29" s="334" t="s">
        <v>564</v>
      </c>
      <c r="D29" s="353">
        <v>266066.00455059798</v>
      </c>
      <c r="E29" s="352">
        <v>303538.24443263799</v>
      </c>
    </row>
    <row r="30" spans="2:5" s="311" customFormat="1" ht="25.15" customHeight="1">
      <c r="B30" s="335" t="s">
        <v>563</v>
      </c>
      <c r="C30" s="334" t="s">
        <v>562</v>
      </c>
      <c r="D30" s="353">
        <v>0</v>
      </c>
      <c r="E30" s="352">
        <v>0</v>
      </c>
    </row>
    <row r="31" spans="2:5" s="311" customFormat="1" ht="25.15" customHeight="1">
      <c r="B31" s="335">
        <v>17</v>
      </c>
      <c r="C31" s="334" t="s">
        <v>561</v>
      </c>
      <c r="D31" s="353">
        <v>0</v>
      </c>
      <c r="E31" s="352">
        <v>0</v>
      </c>
    </row>
    <row r="32" spans="2:5" s="311" customFormat="1" ht="25.15" customHeight="1">
      <c r="B32" s="335" t="s">
        <v>560</v>
      </c>
      <c r="C32" s="334" t="s">
        <v>559</v>
      </c>
      <c r="D32" s="353">
        <v>0</v>
      </c>
      <c r="E32" s="352">
        <v>0</v>
      </c>
    </row>
    <row r="33" spans="2:5" s="311" customFormat="1" ht="25.15" customHeight="1">
      <c r="B33" s="362">
        <v>18</v>
      </c>
      <c r="C33" s="342" t="s">
        <v>558</v>
      </c>
      <c r="D33" s="349">
        <f>SUM(D27:D32)</f>
        <v>1071734.9783863849</v>
      </c>
      <c r="E33" s="349">
        <f>SUM(E27:E32)</f>
        <v>1127125.5518748609</v>
      </c>
    </row>
    <row r="34" spans="2:5" s="311" customFormat="1" ht="25.15" customHeight="1" thickBot="1">
      <c r="B34" s="1606" t="s">
        <v>557</v>
      </c>
      <c r="C34" s="1606"/>
      <c r="D34" s="1606"/>
      <c r="E34" s="1606"/>
    </row>
    <row r="35" spans="2:5" s="311" customFormat="1" ht="25.15" customHeight="1">
      <c r="B35" s="340">
        <v>19</v>
      </c>
      <c r="C35" s="359" t="s">
        <v>556</v>
      </c>
      <c r="D35" s="345">
        <v>9724372.6182665993</v>
      </c>
      <c r="E35" s="344">
        <v>9514186.5551284403</v>
      </c>
    </row>
    <row r="36" spans="2:5" s="311" customFormat="1" ht="25.15" customHeight="1">
      <c r="B36" s="355">
        <v>20</v>
      </c>
      <c r="C36" s="334" t="s">
        <v>555</v>
      </c>
      <c r="D36" s="356">
        <v>-7123743.1392906383</v>
      </c>
      <c r="E36" s="356">
        <v>-7659748.0367614785</v>
      </c>
    </row>
    <row r="37" spans="2:5" s="311" customFormat="1" ht="25.15" customHeight="1">
      <c r="B37" s="355">
        <v>21</v>
      </c>
      <c r="C37" s="334" t="s">
        <v>554</v>
      </c>
      <c r="D37" s="352">
        <v>0</v>
      </c>
      <c r="E37" s="352">
        <v>0</v>
      </c>
    </row>
    <row r="38" spans="2:5" s="311" customFormat="1" ht="25.15" customHeight="1">
      <c r="B38" s="362">
        <v>22</v>
      </c>
      <c r="C38" s="342" t="s">
        <v>553</v>
      </c>
      <c r="D38" s="361">
        <f>SUM(D35:D37)</f>
        <v>2600629.478975961</v>
      </c>
      <c r="E38" s="361">
        <f>SUM(E35:E37)</f>
        <v>1854438.5183669617</v>
      </c>
    </row>
    <row r="39" spans="2:5" s="311" customFormat="1" ht="25.15" customHeight="1">
      <c r="B39" s="1227"/>
      <c r="C39" s="1228"/>
      <c r="D39" s="1229"/>
      <c r="E39" s="1229"/>
    </row>
    <row r="40" spans="2:5" s="12" customFormat="1" ht="34.5" customHeight="1">
      <c r="B40" s="310"/>
      <c r="C40" s="46"/>
      <c r="D40" s="1577" t="s">
        <v>593</v>
      </c>
      <c r="E40" s="1577"/>
    </row>
    <row r="41" spans="2:5" s="12" customFormat="1" ht="18" customHeight="1">
      <c r="B41" s="1607"/>
      <c r="C41" s="1607"/>
      <c r="D41" s="370" t="s">
        <v>6</v>
      </c>
      <c r="E41" s="370" t="s">
        <v>7</v>
      </c>
    </row>
    <row r="42" spans="2:5" s="12" customFormat="1" ht="16.5">
      <c r="B42" s="1607"/>
      <c r="C42" s="1607"/>
      <c r="D42" s="369">
        <f>+D5</f>
        <v>45657</v>
      </c>
      <c r="E42" s="369">
        <f>+E5</f>
        <v>45291</v>
      </c>
    </row>
    <row r="43" spans="2:5" s="311" customFormat="1" ht="25.15" customHeight="1" thickBot="1">
      <c r="B43" s="1606" t="s">
        <v>552</v>
      </c>
      <c r="C43" s="1606"/>
      <c r="D43" s="1606"/>
      <c r="E43" s="1606"/>
    </row>
    <row r="44" spans="2:5" s="311" customFormat="1" ht="25.15" customHeight="1">
      <c r="B44" s="360" t="s">
        <v>551</v>
      </c>
      <c r="C44" s="359" t="s">
        <v>550</v>
      </c>
      <c r="D44" s="358">
        <v>0</v>
      </c>
      <c r="E44" s="344">
        <v>0</v>
      </c>
    </row>
    <row r="45" spans="2:5" s="311" customFormat="1" ht="25.15" customHeight="1">
      <c r="B45" s="335" t="s">
        <v>549</v>
      </c>
      <c r="C45" s="334" t="s">
        <v>548</v>
      </c>
      <c r="D45" s="353">
        <v>0</v>
      </c>
      <c r="E45" s="352">
        <v>0</v>
      </c>
    </row>
    <row r="46" spans="2:5" s="311" customFormat="1" ht="25.15" customHeight="1">
      <c r="B46" s="355" t="s">
        <v>547</v>
      </c>
      <c r="C46" s="354" t="s">
        <v>546</v>
      </c>
      <c r="D46" s="353">
        <v>0</v>
      </c>
      <c r="E46" s="352">
        <v>0</v>
      </c>
    </row>
    <row r="47" spans="2:5" s="311" customFormat="1" ht="25.15" customHeight="1">
      <c r="B47" s="355" t="s">
        <v>545</v>
      </c>
      <c r="C47" s="354" t="s">
        <v>544</v>
      </c>
      <c r="D47" s="356">
        <v>0</v>
      </c>
      <c r="E47" s="352">
        <v>0</v>
      </c>
    </row>
    <row r="48" spans="2:5" s="311" customFormat="1" ht="25.15" customHeight="1">
      <c r="B48" s="355" t="s">
        <v>543</v>
      </c>
      <c r="C48" s="357" t="s">
        <v>542</v>
      </c>
      <c r="D48" s="356">
        <v>0</v>
      </c>
      <c r="E48" s="352">
        <v>0</v>
      </c>
    </row>
    <row r="49" spans="2:5" s="311" customFormat="1" ht="25.15" customHeight="1">
      <c r="B49" s="355" t="s">
        <v>541</v>
      </c>
      <c r="C49" s="354" t="s">
        <v>540</v>
      </c>
      <c r="D49" s="353">
        <v>0</v>
      </c>
      <c r="E49" s="352">
        <v>0</v>
      </c>
    </row>
    <row r="50" spans="2:5" s="311" customFormat="1" ht="25.15" customHeight="1">
      <c r="B50" s="355" t="s">
        <v>539</v>
      </c>
      <c r="C50" s="354" t="s">
        <v>538</v>
      </c>
      <c r="D50" s="353">
        <v>0</v>
      </c>
      <c r="E50" s="352">
        <v>0</v>
      </c>
    </row>
    <row r="51" spans="2:5" s="311" customFormat="1" ht="25.15" customHeight="1">
      <c r="B51" s="355" t="s">
        <v>537</v>
      </c>
      <c r="C51" s="354" t="s">
        <v>536</v>
      </c>
      <c r="D51" s="353">
        <v>0</v>
      </c>
      <c r="E51" s="352">
        <v>0</v>
      </c>
    </row>
    <row r="52" spans="2:5" s="311" customFormat="1" ht="25.15" customHeight="1">
      <c r="B52" s="355" t="s">
        <v>535</v>
      </c>
      <c r="C52" s="354" t="s">
        <v>534</v>
      </c>
      <c r="D52" s="353">
        <v>0</v>
      </c>
      <c r="E52" s="352">
        <v>0</v>
      </c>
    </row>
    <row r="53" spans="2:5" s="311" customFormat="1" ht="25.15" customHeight="1">
      <c r="B53" s="355" t="s">
        <v>533</v>
      </c>
      <c r="C53" s="354" t="s">
        <v>532</v>
      </c>
      <c r="D53" s="353">
        <v>0</v>
      </c>
      <c r="E53" s="352">
        <v>0</v>
      </c>
    </row>
    <row r="54" spans="2:5" s="311" customFormat="1" ht="25.15" customHeight="1">
      <c r="B54" s="351" t="s">
        <v>531</v>
      </c>
      <c r="C54" s="350" t="s">
        <v>530</v>
      </c>
      <c r="D54" s="349">
        <f>+SUM(D44:D53)</f>
        <v>0</v>
      </c>
      <c r="E54" s="348">
        <v>0</v>
      </c>
    </row>
    <row r="55" spans="2:5" s="311" customFormat="1" ht="25.15" customHeight="1" thickBot="1">
      <c r="B55" s="1606" t="s">
        <v>529</v>
      </c>
      <c r="C55" s="1606"/>
      <c r="D55" s="1606"/>
      <c r="E55" s="1606"/>
    </row>
    <row r="56" spans="2:5" s="311" customFormat="1" ht="25.15" customHeight="1">
      <c r="B56" s="347">
        <v>23</v>
      </c>
      <c r="C56" s="346" t="s">
        <v>226</v>
      </c>
      <c r="D56" s="345">
        <v>3286066.5893800003</v>
      </c>
      <c r="E56" s="344">
        <v>3055266.3988999999</v>
      </c>
    </row>
    <row r="57" spans="2:5" s="311" customFormat="1" ht="25.15" customHeight="1">
      <c r="B57" s="343">
        <v>24</v>
      </c>
      <c r="C57" s="342" t="s">
        <v>45</v>
      </c>
      <c r="D57" s="341">
        <f>+D13+D25+D33+D38+D54</f>
        <v>57422805.973891698</v>
      </c>
      <c r="E57" s="341">
        <f>+E13+E25+E33+E38+E54</f>
        <v>55520393.579028964</v>
      </c>
    </row>
    <row r="58" spans="2:5" s="311" customFormat="1" ht="25.15" customHeight="1" thickBot="1">
      <c r="B58" s="1606" t="s">
        <v>44</v>
      </c>
      <c r="C58" s="1606"/>
      <c r="D58" s="1606"/>
      <c r="E58" s="1606"/>
    </row>
    <row r="59" spans="2:5" s="311" customFormat="1" ht="25.15" customHeight="1">
      <c r="B59" s="340">
        <v>25</v>
      </c>
      <c r="C59" s="339" t="s">
        <v>46</v>
      </c>
      <c r="D59" s="338">
        <f>+IFERROR(D56/D57,"-")</f>
        <v>5.7225810087965207E-2</v>
      </c>
      <c r="E59" s="338">
        <f>+IFERROR(E56/E57,"-")</f>
        <v>5.5029624286633806E-2</v>
      </c>
    </row>
    <row r="60" spans="2:5" s="311" customFormat="1" ht="25.15" customHeight="1">
      <c r="B60" s="335" t="s">
        <v>528</v>
      </c>
      <c r="C60" s="334" t="s">
        <v>527</v>
      </c>
      <c r="D60" s="337">
        <f>+IFERROR(D56/(D57-D46-D47),"-")</f>
        <v>5.7225810087965207E-2</v>
      </c>
      <c r="E60" s="337">
        <f>+IFERROR(E56/(E57-E46-E47),"-")</f>
        <v>5.5029624286633806E-2</v>
      </c>
    </row>
    <row r="61" spans="2:5" s="311" customFormat="1" ht="25.15" customHeight="1">
      <c r="B61" s="335" t="s">
        <v>526</v>
      </c>
      <c r="C61" s="334" t="s">
        <v>525</v>
      </c>
      <c r="D61" s="337">
        <f>+D56/(D57-'20'!D9)</f>
        <v>5.7225810087965207E-2</v>
      </c>
      <c r="E61" s="337">
        <f>+E56/(E57-'20'!E9)</f>
        <v>5.5029624286633806E-2</v>
      </c>
    </row>
    <row r="62" spans="2:5" s="311" customFormat="1" ht="25.15" customHeight="1">
      <c r="B62" s="335">
        <v>26</v>
      </c>
      <c r="C62" s="334" t="s">
        <v>524</v>
      </c>
      <c r="D62" s="337">
        <v>0.03</v>
      </c>
      <c r="E62" s="337">
        <v>0.03</v>
      </c>
    </row>
    <row r="63" spans="2:5" s="311" customFormat="1" ht="25.15" customHeight="1">
      <c r="B63" s="335" t="s">
        <v>523</v>
      </c>
      <c r="C63" s="334" t="s">
        <v>522</v>
      </c>
      <c r="D63" s="336">
        <v>0</v>
      </c>
      <c r="E63" s="332">
        <v>0</v>
      </c>
    </row>
    <row r="64" spans="2:5" s="311" customFormat="1" ht="25.15" customHeight="1">
      <c r="B64" s="335" t="s">
        <v>521</v>
      </c>
      <c r="C64" s="334" t="s">
        <v>520</v>
      </c>
      <c r="D64" s="333">
        <v>0</v>
      </c>
      <c r="E64" s="332">
        <v>0</v>
      </c>
    </row>
    <row r="65" spans="2:5" s="311" customFormat="1" ht="25.15" customHeight="1">
      <c r="B65" s="335">
        <v>27</v>
      </c>
      <c r="C65" s="334" t="s">
        <v>519</v>
      </c>
      <c r="D65" s="333">
        <v>0</v>
      </c>
      <c r="E65" s="332">
        <v>0</v>
      </c>
    </row>
    <row r="66" spans="2:5" s="311" customFormat="1" ht="25.15" customHeight="1">
      <c r="B66" s="331" t="s">
        <v>518</v>
      </c>
      <c r="C66" s="330" t="s">
        <v>517</v>
      </c>
      <c r="D66" s="329">
        <f>+D62+D63+D64</f>
        <v>0.03</v>
      </c>
      <c r="E66" s="328">
        <f>+E62+E63+E64</f>
        <v>0.03</v>
      </c>
    </row>
    <row r="67" spans="2:5" s="311" customFormat="1" ht="25.15" customHeight="1" thickBot="1">
      <c r="B67" s="1606" t="s">
        <v>516</v>
      </c>
      <c r="C67" s="1606"/>
      <c r="D67" s="1606"/>
      <c r="E67" s="1606"/>
    </row>
    <row r="68" spans="2:5" s="311" customFormat="1" ht="25.15" customHeight="1">
      <c r="B68" s="327" t="s">
        <v>515</v>
      </c>
      <c r="C68" s="326" t="s">
        <v>514</v>
      </c>
      <c r="D68" s="325" t="s">
        <v>513</v>
      </c>
      <c r="E68" s="325" t="s">
        <v>513</v>
      </c>
    </row>
    <row r="69" spans="2:5" s="311" customFormat="1" ht="25.15" customHeight="1" thickBot="1">
      <c r="B69" s="1606" t="s">
        <v>512</v>
      </c>
      <c r="C69" s="1606"/>
      <c r="D69" s="1606"/>
      <c r="E69" s="1606"/>
    </row>
    <row r="70" spans="2:5" s="311" customFormat="1" ht="35.25" customHeight="1">
      <c r="B70" s="324">
        <v>28</v>
      </c>
      <c r="C70" s="323" t="s">
        <v>511</v>
      </c>
      <c r="D70" s="322">
        <v>0</v>
      </c>
      <c r="E70" s="322">
        <v>0</v>
      </c>
    </row>
    <row r="71" spans="2:5" s="311" customFormat="1" ht="35.25" customHeight="1">
      <c r="B71" s="319">
        <v>29</v>
      </c>
      <c r="C71" s="318" t="s">
        <v>510</v>
      </c>
      <c r="D71" s="321">
        <v>0</v>
      </c>
      <c r="E71" s="320">
        <v>5105.9065700000001</v>
      </c>
    </row>
    <row r="72" spans="2:5" s="311" customFormat="1" ht="38.25" customHeight="1">
      <c r="B72" s="319">
        <v>30</v>
      </c>
      <c r="C72" s="318" t="s">
        <v>509</v>
      </c>
      <c r="D72" s="321">
        <v>57422805.973891757</v>
      </c>
      <c r="E72" s="320">
        <v>55515287.672458962</v>
      </c>
    </row>
    <row r="73" spans="2:5" s="311" customFormat="1" ht="38.25" customHeight="1">
      <c r="B73" s="319" t="s">
        <v>508</v>
      </c>
      <c r="C73" s="318" t="s">
        <v>507</v>
      </c>
      <c r="D73" s="321">
        <v>57422805.973891757</v>
      </c>
      <c r="E73" s="320">
        <v>55515287.672458962</v>
      </c>
    </row>
    <row r="74" spans="2:5" s="311" customFormat="1" ht="38.25" customHeight="1">
      <c r="B74" s="319">
        <v>31</v>
      </c>
      <c r="C74" s="318" t="s">
        <v>506</v>
      </c>
      <c r="D74" s="317">
        <f>+IFERROR(D56/D72,"-")</f>
        <v>5.7225810087965144E-2</v>
      </c>
      <c r="E74" s="316">
        <f>+IFERROR(E56/E72,"-")</f>
        <v>5.5034685525293822E-2</v>
      </c>
    </row>
    <row r="75" spans="2:5" s="311" customFormat="1" ht="38.25" customHeight="1" thickBot="1">
      <c r="B75" s="315" t="s">
        <v>505</v>
      </c>
      <c r="C75" s="314" t="s">
        <v>504</v>
      </c>
      <c r="D75" s="313">
        <f>+IFERROR(D56/D73,"-")</f>
        <v>5.7225810087965144E-2</v>
      </c>
      <c r="E75" s="312">
        <f>+IFERROR(E56/E73,"-")</f>
        <v>5.5034685525293822E-2</v>
      </c>
    </row>
  </sheetData>
  <mergeCells count="13">
    <mergeCell ref="B69:E69"/>
    <mergeCell ref="D3:E3"/>
    <mergeCell ref="B4:C5"/>
    <mergeCell ref="B6:E6"/>
    <mergeCell ref="B14:E14"/>
    <mergeCell ref="B26:E26"/>
    <mergeCell ref="B34:E34"/>
    <mergeCell ref="B43:E43"/>
    <mergeCell ref="B55:E55"/>
    <mergeCell ref="B58:E58"/>
    <mergeCell ref="B67:E67"/>
    <mergeCell ref="D40:E40"/>
    <mergeCell ref="B41:C42"/>
  </mergeCells>
  <hyperlinks>
    <hyperlink ref="G1" location="Índice!A1" display="Voltar ao Índice" xr:uid="{00000000-0004-0000-1800-000000000000}"/>
  </hyperlinks>
  <pageMargins left="0.70866141732283472" right="0.70866141732283472" top="0.74803149606299213" bottom="0.74803149606299213" header="0.31496062992125984" footer="0.31496062992125984"/>
  <pageSetup paperSize="9" scale="39" orientation="portrait" r:id="rId1"/>
  <headerFooter>
    <oddFooter>&amp;C1</oddFooter>
  </headerFooter>
  <rowBreaks count="1" manualBreakCount="1">
    <brk id="26" max="6"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tabColor rgb="FFFF0000"/>
  </sheetPr>
  <dimension ref="B1:G17"/>
  <sheetViews>
    <sheetView showGridLines="0" zoomScaleNormal="100" zoomScalePageLayoutView="70" workbookViewId="0"/>
  </sheetViews>
  <sheetFormatPr defaultColWidth="9.140625" defaultRowHeight="18.75"/>
  <cols>
    <col min="1" max="1" width="4.7109375" style="2" customWidth="1"/>
    <col min="2" max="2" width="5.42578125" style="2" customWidth="1"/>
    <col min="3" max="3" width="66.7109375" style="2" customWidth="1"/>
    <col min="4" max="4" width="28.5703125" style="2" customWidth="1"/>
    <col min="5" max="5" width="9.140625" style="2"/>
    <col min="6" max="6" width="17" style="2" customWidth="1"/>
    <col min="7" max="7" width="14" style="2" bestFit="1" customWidth="1"/>
    <col min="8" max="16384" width="9.140625" style="2"/>
  </cols>
  <sheetData>
    <row r="1" spans="2:7" ht="25.5" customHeight="1">
      <c r="B1" s="1" t="s">
        <v>1607</v>
      </c>
      <c r="C1" s="176"/>
      <c r="D1" s="176"/>
      <c r="G1" s="4" t="s">
        <v>4</v>
      </c>
    </row>
    <row r="2" spans="2:7" ht="22.5" customHeight="1">
      <c r="B2" s="376" t="s">
        <v>5</v>
      </c>
      <c r="C2" s="176"/>
      <c r="D2" s="176"/>
      <c r="F2" s="114"/>
    </row>
    <row r="3" spans="2:7" ht="12.95" customHeight="1">
      <c r="C3" s="176"/>
      <c r="D3" s="176"/>
    </row>
    <row r="4" spans="2:7" s="12" customFormat="1" ht="20.100000000000001" customHeight="1">
      <c r="D4" s="310" t="s">
        <v>6</v>
      </c>
    </row>
    <row r="5" spans="2:7" s="53" customFormat="1" ht="42" customHeight="1" thickBot="1">
      <c r="D5" s="1125" t="s">
        <v>593</v>
      </c>
    </row>
    <row r="6" spans="2:7" s="12" customFormat="1" ht="24.95" customHeight="1">
      <c r="B6" s="375" t="s">
        <v>617</v>
      </c>
      <c r="C6" s="375" t="s">
        <v>616</v>
      </c>
      <c r="D6" s="380">
        <f>+D7+D8</f>
        <v>18022939.425183143</v>
      </c>
    </row>
    <row r="7" spans="2:7" s="12" customFormat="1" ht="24.95" customHeight="1">
      <c r="B7" s="1128" t="s">
        <v>615</v>
      </c>
      <c r="C7" s="374" t="s">
        <v>614</v>
      </c>
      <c r="D7" s="377">
        <v>0</v>
      </c>
    </row>
    <row r="8" spans="2:7" s="12" customFormat="1" ht="24.95" customHeight="1">
      <c r="B8" s="1128" t="s">
        <v>613</v>
      </c>
      <c r="C8" s="374" t="s">
        <v>612</v>
      </c>
      <c r="D8" s="377">
        <f>+SUM(D9:D17)</f>
        <v>18022939.425183143</v>
      </c>
    </row>
    <row r="9" spans="2:7" s="12" customFormat="1" ht="24.95" customHeight="1">
      <c r="B9" s="1128" t="s">
        <v>611</v>
      </c>
      <c r="C9" s="373" t="s">
        <v>610</v>
      </c>
      <c r="D9" s="378">
        <v>0</v>
      </c>
    </row>
    <row r="10" spans="2:7" s="12" customFormat="1" ht="24.95" customHeight="1">
      <c r="B10" s="1128" t="s">
        <v>609</v>
      </c>
      <c r="C10" s="373" t="s">
        <v>608</v>
      </c>
      <c r="D10" s="378">
        <v>13121538.48653</v>
      </c>
    </row>
    <row r="11" spans="2:7" s="12" customFormat="1" ht="24.95" customHeight="1">
      <c r="B11" s="1128" t="s">
        <v>607</v>
      </c>
      <c r="C11" s="373" t="s">
        <v>606</v>
      </c>
      <c r="D11" s="378">
        <v>300678.31988438586</v>
      </c>
    </row>
    <row r="12" spans="2:7" s="12" customFormat="1" ht="24.95" customHeight="1">
      <c r="B12" s="1128" t="s">
        <v>605</v>
      </c>
      <c r="C12" s="373" t="s">
        <v>604</v>
      </c>
      <c r="D12" s="378">
        <v>218433.36063253297</v>
      </c>
    </row>
    <row r="13" spans="2:7" s="12" customFormat="1" ht="24.95" customHeight="1">
      <c r="B13" s="1128" t="s">
        <v>603</v>
      </c>
      <c r="C13" s="373" t="s">
        <v>602</v>
      </c>
      <c r="D13" s="378">
        <v>1527100.804186576</v>
      </c>
    </row>
    <row r="14" spans="2:7" s="12" customFormat="1" ht="24.95" customHeight="1">
      <c r="B14" s="1128" t="s">
        <v>601</v>
      </c>
      <c r="C14" s="373" t="s">
        <v>600</v>
      </c>
      <c r="D14" s="378">
        <v>672064.50075178896</v>
      </c>
    </row>
    <row r="15" spans="2:7" s="12" customFormat="1" ht="24.95" customHeight="1">
      <c r="B15" s="1128" t="s">
        <v>599</v>
      </c>
      <c r="C15" s="373" t="s">
        <v>598</v>
      </c>
      <c r="D15" s="378">
        <v>437035.90923987597</v>
      </c>
    </row>
    <row r="16" spans="2:7" s="12" customFormat="1" ht="24.95" customHeight="1">
      <c r="B16" s="1128" t="s">
        <v>597</v>
      </c>
      <c r="C16" s="373" t="s">
        <v>596</v>
      </c>
      <c r="D16" s="378">
        <v>142366.23152573701</v>
      </c>
    </row>
    <row r="17" spans="2:4" s="12" customFormat="1" ht="24.95" customHeight="1" thickBot="1">
      <c r="B17" s="372" t="s">
        <v>595</v>
      </c>
      <c r="C17" s="371" t="s">
        <v>594</v>
      </c>
      <c r="D17" s="379">
        <v>1603721.8124322458</v>
      </c>
    </row>
  </sheetData>
  <hyperlinks>
    <hyperlink ref="F2" location="Índice!A1" display="Voltar ao Índice" xr:uid="{00000000-0004-0000-1900-000000000000}"/>
    <hyperlink ref="G1" location="Índice!A1" display="Voltar ao Índice" xr:uid="{00000000-0004-0000-1900-000001000000}"/>
  </hyperlinks>
  <pageMargins left="0.70866141732283472" right="0.70866141732283472" top="0.74803149606299213" bottom="0.74803149606299213" header="0.31496062992125984" footer="0.31496062992125984"/>
  <pageSetup paperSize="9" scale="89" orientation="landscape" r:id="rId1"/>
  <headerFooter>
    <oddFooter>&amp;C1</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1">
    <tabColor rgb="FFFF0000"/>
  </sheetPr>
  <dimension ref="B1:U33"/>
  <sheetViews>
    <sheetView showGridLines="0" zoomScaleNormal="100" zoomScaleSheetLayoutView="85" zoomScalePageLayoutView="70" workbookViewId="0"/>
  </sheetViews>
  <sheetFormatPr defaultColWidth="8.7109375" defaultRowHeight="18.75"/>
  <cols>
    <col min="1" max="1" width="2.28515625" style="2" customWidth="1"/>
    <col min="2" max="2" width="5.85546875" style="2" customWidth="1"/>
    <col min="3" max="3" width="48.5703125" style="2" customWidth="1"/>
    <col min="4" max="4" width="13.42578125" style="2" bestFit="1" customWidth="1"/>
    <col min="5" max="17" width="12.28515625" style="2" customWidth="1"/>
    <col min="18" max="18" width="13.42578125" style="2" bestFit="1" customWidth="1"/>
    <col min="19" max="19" width="12.28515625" style="2" customWidth="1"/>
    <col min="20" max="20" width="8.7109375" style="2"/>
    <col min="21" max="21" width="14.85546875" style="2" bestFit="1" customWidth="1"/>
    <col min="22" max="22" width="8.7109375" style="2" customWidth="1"/>
    <col min="23" max="16384" width="8.7109375" style="2"/>
  </cols>
  <sheetData>
    <row r="1" spans="2:21" ht="25.5" customHeight="1">
      <c r="B1" s="1" t="s">
        <v>1608</v>
      </c>
      <c r="U1" s="4" t="s">
        <v>4</v>
      </c>
    </row>
    <row r="2" spans="2:21" s="5" customFormat="1" ht="22.5" customHeight="1">
      <c r="B2" s="5" t="s">
        <v>5</v>
      </c>
      <c r="C2" s="435"/>
      <c r="D2" s="435"/>
      <c r="E2" s="435"/>
      <c r="F2" s="435"/>
      <c r="G2" s="435"/>
      <c r="H2" s="435"/>
      <c r="I2" s="435"/>
      <c r="J2" s="435"/>
      <c r="K2" s="435"/>
      <c r="L2" s="435"/>
      <c r="M2" s="435"/>
      <c r="N2" s="435"/>
      <c r="O2" s="435"/>
      <c r="P2" s="435"/>
      <c r="Q2" s="435"/>
      <c r="R2" s="435"/>
      <c r="S2" s="435"/>
    </row>
    <row r="3" spans="2:21" s="46" customFormat="1" ht="16.5">
      <c r="B3" s="466"/>
    </row>
    <row r="4" spans="2:21" s="46" customFormat="1" ht="16.5">
      <c r="B4" s="433"/>
      <c r="C4" s="433"/>
      <c r="D4" s="434" t="s">
        <v>6</v>
      </c>
      <c r="E4" s="434" t="s">
        <v>7</v>
      </c>
      <c r="F4" s="434" t="s">
        <v>8</v>
      </c>
      <c r="G4" s="434" t="s">
        <v>9</v>
      </c>
      <c r="H4" s="434" t="s">
        <v>10</v>
      </c>
      <c r="I4" s="434" t="s">
        <v>71</v>
      </c>
      <c r="J4" s="434" t="s">
        <v>72</v>
      </c>
      <c r="K4" s="434" t="s">
        <v>73</v>
      </c>
      <c r="L4" s="434" t="s">
        <v>483</v>
      </c>
      <c r="M4" s="434" t="s">
        <v>482</v>
      </c>
      <c r="N4" s="434" t="s">
        <v>481</v>
      </c>
      <c r="O4" s="434" t="s">
        <v>480</v>
      </c>
      <c r="P4" s="434" t="s">
        <v>1474</v>
      </c>
      <c r="Q4" s="434" t="s">
        <v>1475</v>
      </c>
      <c r="R4" s="434" t="s">
        <v>663</v>
      </c>
      <c r="S4" s="434" t="s">
        <v>662</v>
      </c>
    </row>
    <row r="5" spans="2:21" s="46" customFormat="1" ht="34.15" customHeight="1">
      <c r="B5" s="433"/>
      <c r="C5" s="433"/>
      <c r="D5" s="1609" t="s">
        <v>661</v>
      </c>
      <c r="E5" s="1609"/>
      <c r="F5" s="1609"/>
      <c r="G5" s="1609"/>
      <c r="H5" s="1609"/>
      <c r="I5" s="1609"/>
      <c r="J5" s="1610" t="s">
        <v>660</v>
      </c>
      <c r="K5" s="1609"/>
      <c r="L5" s="1609"/>
      <c r="M5" s="1609"/>
      <c r="N5" s="1609"/>
      <c r="O5" s="1611"/>
      <c r="P5" s="1612" t="s">
        <v>659</v>
      </c>
      <c r="Q5" s="1612" t="s">
        <v>1473</v>
      </c>
      <c r="R5" s="1609" t="s">
        <v>658</v>
      </c>
      <c r="S5" s="1609"/>
    </row>
    <row r="6" spans="2:21" s="46" customFormat="1" ht="58.15" customHeight="1">
      <c r="B6" s="433"/>
      <c r="C6" s="433"/>
      <c r="D6" s="1609" t="s">
        <v>657</v>
      </c>
      <c r="E6" s="1609"/>
      <c r="F6" s="1609"/>
      <c r="G6" s="1610" t="s">
        <v>656</v>
      </c>
      <c r="H6" s="1609"/>
      <c r="I6" s="1609"/>
      <c r="J6" s="1610" t="s">
        <v>655</v>
      </c>
      <c r="K6" s="1609"/>
      <c r="L6" s="1609"/>
      <c r="M6" s="1610" t="s">
        <v>654</v>
      </c>
      <c r="N6" s="1609"/>
      <c r="O6" s="1609"/>
      <c r="P6" s="1613"/>
      <c r="Q6" s="1613"/>
      <c r="R6" s="1614" t="s">
        <v>653</v>
      </c>
      <c r="S6" s="1614" t="s">
        <v>652</v>
      </c>
    </row>
    <row r="7" spans="2:21" s="140" customFormat="1" ht="25.5" customHeight="1" thickBot="1">
      <c r="B7" s="13"/>
      <c r="C7" s="436"/>
      <c r="D7" s="437"/>
      <c r="E7" s="438" t="s">
        <v>651</v>
      </c>
      <c r="F7" s="438" t="s">
        <v>650</v>
      </c>
      <c r="G7" s="439"/>
      <c r="H7" s="438" t="s">
        <v>650</v>
      </c>
      <c r="I7" s="438" t="s">
        <v>649</v>
      </c>
      <c r="J7" s="439"/>
      <c r="K7" s="438" t="s">
        <v>651</v>
      </c>
      <c r="L7" s="438" t="s">
        <v>650</v>
      </c>
      <c r="M7" s="439"/>
      <c r="N7" s="438" t="s">
        <v>650</v>
      </c>
      <c r="O7" s="438" t="s">
        <v>649</v>
      </c>
      <c r="P7" s="440"/>
      <c r="Q7" s="440"/>
      <c r="R7" s="1615"/>
      <c r="S7" s="1615"/>
    </row>
    <row r="8" spans="2:21" s="140" customFormat="1" ht="20.25" customHeight="1">
      <c r="B8" s="432" t="s">
        <v>648</v>
      </c>
      <c r="C8" s="431" t="s">
        <v>647</v>
      </c>
      <c r="D8" s="430">
        <f t="shared" ref="D8:D16" si="0">+E8+F8</f>
        <v>1633660.7050000001</v>
      </c>
      <c r="E8" s="429">
        <v>1633660.7050000001</v>
      </c>
      <c r="F8" s="429">
        <v>0</v>
      </c>
      <c r="G8" s="428">
        <v>0</v>
      </c>
      <c r="H8" s="427">
        <v>0</v>
      </c>
      <c r="I8" s="429">
        <v>0</v>
      </c>
      <c r="J8" s="428">
        <v>0</v>
      </c>
      <c r="K8" s="427">
        <v>0</v>
      </c>
      <c r="L8" s="427">
        <v>0</v>
      </c>
      <c r="M8" s="428">
        <v>0</v>
      </c>
      <c r="N8" s="427">
        <v>0</v>
      </c>
      <c r="O8" s="427">
        <v>0</v>
      </c>
      <c r="P8" s="426">
        <v>0</v>
      </c>
      <c r="Q8" s="426">
        <v>0</v>
      </c>
      <c r="R8" s="425">
        <v>0</v>
      </c>
      <c r="S8" s="425">
        <v>0</v>
      </c>
    </row>
    <row r="9" spans="2:21" s="140" customFormat="1" ht="20.25" customHeight="1">
      <c r="B9" s="413" t="s">
        <v>463</v>
      </c>
      <c r="C9" s="412" t="s">
        <v>646</v>
      </c>
      <c r="D9" s="424">
        <f t="shared" ref="D9:S9" si="1">+SUM(D10:D14)+D16</f>
        <v>38418890.777000003</v>
      </c>
      <c r="E9" s="423">
        <f t="shared" si="1"/>
        <v>35234472.196000002</v>
      </c>
      <c r="F9" s="423">
        <f t="shared" si="1"/>
        <v>3184418.5810000002</v>
      </c>
      <c r="G9" s="424">
        <f t="shared" si="1"/>
        <v>862481.34700000007</v>
      </c>
      <c r="H9" s="423">
        <f t="shared" si="1"/>
        <v>0</v>
      </c>
      <c r="I9" s="423">
        <f t="shared" si="1"/>
        <v>862481.34700000007</v>
      </c>
      <c r="J9" s="424">
        <f t="shared" si="1"/>
        <v>235232.17600000001</v>
      </c>
      <c r="K9" s="423">
        <f t="shared" si="1"/>
        <v>59193.482999999993</v>
      </c>
      <c r="L9" s="423">
        <f t="shared" si="1"/>
        <v>176038.693</v>
      </c>
      <c r="M9" s="424">
        <f t="shared" si="1"/>
        <v>502860.42800000001</v>
      </c>
      <c r="N9" s="423">
        <f t="shared" si="1"/>
        <v>0</v>
      </c>
      <c r="O9" s="423">
        <f t="shared" si="1"/>
        <v>502860.42800000001</v>
      </c>
      <c r="P9" s="409">
        <f t="shared" si="1"/>
        <v>0</v>
      </c>
      <c r="Q9" s="409">
        <f>+SUM(Q10:Q14)+Q16</f>
        <v>45790.108000000007</v>
      </c>
      <c r="R9" s="422">
        <f t="shared" si="1"/>
        <v>29814282.934999999</v>
      </c>
      <c r="S9" s="422">
        <f t="shared" si="1"/>
        <v>314005.01899999997</v>
      </c>
    </row>
    <row r="10" spans="2:21" s="140" customFormat="1" ht="20.25" customHeight="1">
      <c r="B10" s="407" t="s">
        <v>443</v>
      </c>
      <c r="C10" s="406" t="s">
        <v>629</v>
      </c>
      <c r="D10" s="405">
        <f t="shared" si="0"/>
        <v>0</v>
      </c>
      <c r="E10" s="404">
        <v>0</v>
      </c>
      <c r="F10" s="404">
        <v>0</v>
      </c>
      <c r="G10" s="405">
        <f>+I10</f>
        <v>0</v>
      </c>
      <c r="H10" s="404">
        <v>0</v>
      </c>
      <c r="I10" s="404">
        <v>0</v>
      </c>
      <c r="J10" s="405">
        <f>+K10+L10</f>
        <v>0</v>
      </c>
      <c r="K10" s="404">
        <v>0</v>
      </c>
      <c r="L10" s="404">
        <v>0</v>
      </c>
      <c r="M10" s="405">
        <f>+O10</f>
        <v>0</v>
      </c>
      <c r="N10" s="404">
        <v>0</v>
      </c>
      <c r="O10" s="404">
        <v>0</v>
      </c>
      <c r="P10" s="403">
        <v>0</v>
      </c>
      <c r="Q10" s="403">
        <v>0</v>
      </c>
      <c r="R10" s="421">
        <v>0</v>
      </c>
      <c r="S10" s="421">
        <v>0</v>
      </c>
    </row>
    <row r="11" spans="2:21" s="140" customFormat="1" ht="20.25" customHeight="1">
      <c r="B11" s="400" t="s">
        <v>645</v>
      </c>
      <c r="C11" s="399" t="s">
        <v>627</v>
      </c>
      <c r="D11" s="391">
        <f t="shared" si="0"/>
        <v>3307037.8870000001</v>
      </c>
      <c r="E11" s="389">
        <v>3291987.503</v>
      </c>
      <c r="F11" s="389">
        <v>15050.384</v>
      </c>
      <c r="G11" s="391">
        <f t="shared" ref="G11:G16" si="2">+I11</f>
        <v>3085.491</v>
      </c>
      <c r="H11" s="389">
        <v>0</v>
      </c>
      <c r="I11" s="389">
        <v>3085.491</v>
      </c>
      <c r="J11" s="391">
        <f t="shared" ref="J11:J16" si="3">+K11+L11</f>
        <v>5367.8879999999999</v>
      </c>
      <c r="K11" s="389">
        <v>5353.9139999999998</v>
      </c>
      <c r="L11" s="389">
        <v>13.974</v>
      </c>
      <c r="M11" s="391">
        <f t="shared" ref="M11:M16" si="4">+O11</f>
        <v>2960.88</v>
      </c>
      <c r="N11" s="389">
        <v>0</v>
      </c>
      <c r="O11" s="389">
        <v>2960.88</v>
      </c>
      <c r="P11" s="420">
        <v>0</v>
      </c>
      <c r="Q11" s="420">
        <v>0</v>
      </c>
      <c r="R11" s="401">
        <v>33556.21</v>
      </c>
      <c r="S11" s="401">
        <v>1.9E-2</v>
      </c>
    </row>
    <row r="12" spans="2:21" s="140" customFormat="1" ht="20.25" customHeight="1">
      <c r="B12" s="400" t="s">
        <v>644</v>
      </c>
      <c r="C12" s="399" t="s">
        <v>625</v>
      </c>
      <c r="D12" s="391">
        <f t="shared" si="0"/>
        <v>168963.70600000001</v>
      </c>
      <c r="E12" s="389">
        <v>168963.70600000001</v>
      </c>
      <c r="F12" s="389">
        <v>0</v>
      </c>
      <c r="G12" s="391">
        <f t="shared" si="2"/>
        <v>841.98699999999997</v>
      </c>
      <c r="H12" s="389">
        <v>0</v>
      </c>
      <c r="I12" s="389">
        <v>841.98699999999997</v>
      </c>
      <c r="J12" s="391">
        <f t="shared" si="3"/>
        <v>7.9</v>
      </c>
      <c r="K12" s="389">
        <v>7.9</v>
      </c>
      <c r="L12" s="389">
        <v>0</v>
      </c>
      <c r="M12" s="391">
        <f t="shared" si="4"/>
        <v>272.28800000000001</v>
      </c>
      <c r="N12" s="389">
        <v>0</v>
      </c>
      <c r="O12" s="389">
        <v>272.28800000000001</v>
      </c>
      <c r="P12" s="420">
        <v>0</v>
      </c>
      <c r="Q12" s="420">
        <v>0</v>
      </c>
      <c r="R12" s="401">
        <v>441.83300000000003</v>
      </c>
      <c r="S12" s="401">
        <v>251.97499999999999</v>
      </c>
    </row>
    <row r="13" spans="2:21" s="140" customFormat="1" ht="20.25" customHeight="1">
      <c r="B13" s="400" t="s">
        <v>643</v>
      </c>
      <c r="C13" s="399" t="s">
        <v>623</v>
      </c>
      <c r="D13" s="391">
        <f t="shared" si="0"/>
        <v>568625.68400000001</v>
      </c>
      <c r="E13" s="389">
        <v>564438.97499999998</v>
      </c>
      <c r="F13" s="389">
        <v>4186.7089999999998</v>
      </c>
      <c r="G13" s="391">
        <f t="shared" si="2"/>
        <v>8364.1849999999995</v>
      </c>
      <c r="H13" s="389">
        <v>0</v>
      </c>
      <c r="I13" s="389">
        <v>8364.1849999999995</v>
      </c>
      <c r="J13" s="391">
        <f t="shared" si="3"/>
        <v>787.04300000000001</v>
      </c>
      <c r="K13" s="389">
        <v>634.51400000000001</v>
      </c>
      <c r="L13" s="389">
        <v>152.529</v>
      </c>
      <c r="M13" s="391">
        <f t="shared" si="4"/>
        <v>5577.7470000000003</v>
      </c>
      <c r="N13" s="389">
        <v>0</v>
      </c>
      <c r="O13" s="389">
        <v>5577.7470000000003</v>
      </c>
      <c r="P13" s="420">
        <v>0</v>
      </c>
      <c r="Q13" s="420">
        <v>49.231999999999999</v>
      </c>
      <c r="R13" s="401">
        <v>307845.30900000001</v>
      </c>
      <c r="S13" s="401">
        <v>2078.8620000000001</v>
      </c>
    </row>
    <row r="14" spans="2:21" s="140" customFormat="1" ht="20.25" customHeight="1">
      <c r="B14" s="400" t="s">
        <v>642</v>
      </c>
      <c r="C14" s="399" t="s">
        <v>621</v>
      </c>
      <c r="D14" s="391">
        <f t="shared" si="0"/>
        <v>9025953.6530000009</v>
      </c>
      <c r="E14" s="389">
        <v>7928915.8090000004</v>
      </c>
      <c r="F14" s="389">
        <v>1097037.844</v>
      </c>
      <c r="G14" s="391">
        <f t="shared" si="2"/>
        <v>458004.20600000001</v>
      </c>
      <c r="H14" s="389">
        <v>0</v>
      </c>
      <c r="I14" s="389">
        <v>458004.20600000001</v>
      </c>
      <c r="J14" s="391">
        <f t="shared" si="3"/>
        <v>93929.005999999994</v>
      </c>
      <c r="K14" s="389">
        <v>25487.282999999999</v>
      </c>
      <c r="L14" s="389">
        <v>68441.722999999998</v>
      </c>
      <c r="M14" s="391">
        <f t="shared" si="4"/>
        <v>307651.82400000002</v>
      </c>
      <c r="N14" s="389">
        <v>0</v>
      </c>
      <c r="O14" s="389">
        <v>307651.82400000002</v>
      </c>
      <c r="P14" s="420">
        <v>0</v>
      </c>
      <c r="Q14" s="420">
        <v>43248.883000000002</v>
      </c>
      <c r="R14" s="401">
        <v>6139922.9220000003</v>
      </c>
      <c r="S14" s="401">
        <v>128902.81200000001</v>
      </c>
    </row>
    <row r="15" spans="2:21" s="140" customFormat="1" ht="20.25" customHeight="1">
      <c r="B15" s="400" t="s">
        <v>641</v>
      </c>
      <c r="C15" s="399" t="s">
        <v>640</v>
      </c>
      <c r="D15" s="391">
        <f t="shared" si="0"/>
        <v>4858218.7019999996</v>
      </c>
      <c r="E15" s="389">
        <v>3949543.42</v>
      </c>
      <c r="F15" s="389">
        <v>908675.28200000001</v>
      </c>
      <c r="G15" s="391">
        <f t="shared" si="2"/>
        <v>296815.40399999998</v>
      </c>
      <c r="H15" s="389">
        <v>0</v>
      </c>
      <c r="I15" s="389">
        <v>296815.40399999998</v>
      </c>
      <c r="J15" s="391">
        <f t="shared" si="3"/>
        <v>75231.731</v>
      </c>
      <c r="K15" s="389">
        <v>16488.003000000001</v>
      </c>
      <c r="L15" s="389">
        <v>58743.728000000003</v>
      </c>
      <c r="M15" s="391">
        <f t="shared" si="4"/>
        <v>191846.541</v>
      </c>
      <c r="N15" s="389">
        <v>0</v>
      </c>
      <c r="O15" s="389">
        <v>191846.541</v>
      </c>
      <c r="P15" s="420">
        <v>0</v>
      </c>
      <c r="Q15" s="420">
        <v>42015.947</v>
      </c>
      <c r="R15" s="401">
        <v>3985654.077</v>
      </c>
      <c r="S15" s="401">
        <v>84352.879000000001</v>
      </c>
    </row>
    <row r="16" spans="2:21" s="140" customFormat="1" ht="20.25" customHeight="1">
      <c r="B16" s="419" t="s">
        <v>639</v>
      </c>
      <c r="C16" s="418" t="s">
        <v>619</v>
      </c>
      <c r="D16" s="417">
        <f t="shared" si="0"/>
        <v>25348309.847000003</v>
      </c>
      <c r="E16" s="416">
        <v>23280166.203000002</v>
      </c>
      <c r="F16" s="416">
        <v>2068143.6440000001</v>
      </c>
      <c r="G16" s="417">
        <f t="shared" si="2"/>
        <v>392185.478</v>
      </c>
      <c r="H16" s="416">
        <v>0</v>
      </c>
      <c r="I16" s="416">
        <v>392185.478</v>
      </c>
      <c r="J16" s="417">
        <f t="shared" si="3"/>
        <v>135140.33900000001</v>
      </c>
      <c r="K16" s="416">
        <v>27709.871999999999</v>
      </c>
      <c r="L16" s="416">
        <v>107430.467</v>
      </c>
      <c r="M16" s="417">
        <f t="shared" si="4"/>
        <v>186397.68900000001</v>
      </c>
      <c r="N16" s="416">
        <v>0</v>
      </c>
      <c r="O16" s="416">
        <v>186397.68900000001</v>
      </c>
      <c r="P16" s="415">
        <v>0</v>
      </c>
      <c r="Q16" s="415">
        <v>2491.9929999999999</v>
      </c>
      <c r="R16" s="414">
        <v>23332516.660999998</v>
      </c>
      <c r="S16" s="414">
        <v>182771.351</v>
      </c>
    </row>
    <row r="17" spans="2:19" s="140" customFormat="1" ht="20.25" customHeight="1">
      <c r="B17" s="413" t="s">
        <v>638</v>
      </c>
      <c r="C17" s="412" t="s">
        <v>637</v>
      </c>
      <c r="D17" s="411">
        <f t="shared" ref="D17:S17" si="5">+SUM(D18:D22)</f>
        <v>12707036.328</v>
      </c>
      <c r="E17" s="410">
        <f t="shared" si="5"/>
        <v>12665117.762</v>
      </c>
      <c r="F17" s="410">
        <f t="shared" si="5"/>
        <v>41918.565999999999</v>
      </c>
      <c r="G17" s="411">
        <f t="shared" si="5"/>
        <v>20415.240000000002</v>
      </c>
      <c r="H17" s="410">
        <f t="shared" si="5"/>
        <v>0</v>
      </c>
      <c r="I17" s="410">
        <f t="shared" si="5"/>
        <v>20415.240000000002</v>
      </c>
      <c r="J17" s="411">
        <f t="shared" si="5"/>
        <v>3763.4520000000002</v>
      </c>
      <c r="K17" s="410">
        <f t="shared" si="5"/>
        <v>3238.5430000000001</v>
      </c>
      <c r="L17" s="410">
        <f t="shared" si="5"/>
        <v>524.90899999999999</v>
      </c>
      <c r="M17" s="411">
        <f t="shared" si="5"/>
        <v>131.72300000000001</v>
      </c>
      <c r="N17" s="410">
        <f t="shared" si="5"/>
        <v>0</v>
      </c>
      <c r="O17" s="410">
        <f t="shared" si="5"/>
        <v>131.72300000000001</v>
      </c>
      <c r="P17" s="409">
        <f t="shared" si="5"/>
        <v>0</v>
      </c>
      <c r="Q17" s="409">
        <f t="shared" si="5"/>
        <v>0</v>
      </c>
      <c r="R17" s="408">
        <f t="shared" si="5"/>
        <v>1988239.2890000001</v>
      </c>
      <c r="S17" s="408">
        <f t="shared" si="5"/>
        <v>18752.495999999999</v>
      </c>
    </row>
    <row r="18" spans="2:19" s="140" customFormat="1" ht="20.25" customHeight="1">
      <c r="B18" s="407" t="s">
        <v>636</v>
      </c>
      <c r="C18" s="406" t="s">
        <v>629</v>
      </c>
      <c r="D18" s="405">
        <f>+E18+F18</f>
        <v>0</v>
      </c>
      <c r="E18" s="404">
        <v>0</v>
      </c>
      <c r="F18" s="404">
        <v>0</v>
      </c>
      <c r="G18" s="405">
        <f>+I18</f>
        <v>0</v>
      </c>
      <c r="H18" s="404">
        <v>0</v>
      </c>
      <c r="I18" s="404">
        <v>0</v>
      </c>
      <c r="J18" s="405">
        <f>+K18+L18</f>
        <v>0</v>
      </c>
      <c r="K18" s="404">
        <v>0</v>
      </c>
      <c r="L18" s="404">
        <v>0</v>
      </c>
      <c r="M18" s="405">
        <f>+O18</f>
        <v>0</v>
      </c>
      <c r="N18" s="404">
        <v>0</v>
      </c>
      <c r="O18" s="404">
        <v>0</v>
      </c>
      <c r="P18" s="403">
        <v>0</v>
      </c>
      <c r="Q18" s="403">
        <v>0</v>
      </c>
      <c r="R18" s="421">
        <v>0</v>
      </c>
      <c r="S18" s="421">
        <v>0</v>
      </c>
    </row>
    <row r="19" spans="2:19" s="140" customFormat="1" ht="20.25" customHeight="1">
      <c r="B19" s="400" t="s">
        <v>635</v>
      </c>
      <c r="C19" s="399" t="s">
        <v>627</v>
      </c>
      <c r="D19" s="391">
        <f>+E19+F19</f>
        <v>9160836.5979999993</v>
      </c>
      <c r="E19" s="389">
        <v>9160836.5979999993</v>
      </c>
      <c r="F19" s="389">
        <v>0</v>
      </c>
      <c r="G19" s="391">
        <f>+I19</f>
        <v>0</v>
      </c>
      <c r="H19" s="389">
        <v>0</v>
      </c>
      <c r="I19" s="389">
        <v>0</v>
      </c>
      <c r="J19" s="391">
        <f>+K19+L19</f>
        <v>103.66</v>
      </c>
      <c r="K19" s="389">
        <v>103.66</v>
      </c>
      <c r="L19" s="389">
        <v>0</v>
      </c>
      <c r="M19" s="391">
        <f>+O19</f>
        <v>0</v>
      </c>
      <c r="N19" s="389">
        <v>0</v>
      </c>
      <c r="O19" s="389">
        <v>0</v>
      </c>
      <c r="P19" s="420">
        <v>0</v>
      </c>
      <c r="Q19" s="420">
        <v>0</v>
      </c>
      <c r="R19" s="401">
        <v>471408.94</v>
      </c>
      <c r="S19" s="401">
        <v>0</v>
      </c>
    </row>
    <row r="20" spans="2:19" s="140" customFormat="1" ht="20.25" customHeight="1">
      <c r="B20" s="400" t="s">
        <v>634</v>
      </c>
      <c r="C20" s="399" t="s">
        <v>625</v>
      </c>
      <c r="D20" s="391">
        <f>+E20+F20</f>
        <v>0</v>
      </c>
      <c r="E20" s="389">
        <v>0</v>
      </c>
      <c r="F20" s="389">
        <v>0</v>
      </c>
      <c r="G20" s="391">
        <f>+I20</f>
        <v>0</v>
      </c>
      <c r="H20" s="389">
        <v>0</v>
      </c>
      <c r="I20" s="389">
        <v>0</v>
      </c>
      <c r="J20" s="391">
        <f>+K20+L20</f>
        <v>0</v>
      </c>
      <c r="K20" s="389">
        <v>0</v>
      </c>
      <c r="L20" s="389">
        <v>0</v>
      </c>
      <c r="M20" s="391">
        <f>+O20</f>
        <v>0</v>
      </c>
      <c r="N20" s="389">
        <v>0</v>
      </c>
      <c r="O20" s="389">
        <v>0</v>
      </c>
      <c r="P20" s="420">
        <v>0</v>
      </c>
      <c r="Q20" s="420">
        <v>0</v>
      </c>
      <c r="R20" s="401">
        <v>0</v>
      </c>
      <c r="S20" s="401">
        <v>0</v>
      </c>
    </row>
    <row r="21" spans="2:19" s="140" customFormat="1" ht="20.25" customHeight="1">
      <c r="B21" s="400" t="s">
        <v>633</v>
      </c>
      <c r="C21" s="399" t="s">
        <v>623</v>
      </c>
      <c r="D21" s="391">
        <f>+E21+F21</f>
        <v>759532.6810000001</v>
      </c>
      <c r="E21" s="389">
        <v>721256.17500000005</v>
      </c>
      <c r="F21" s="389">
        <v>38276.506000000001</v>
      </c>
      <c r="G21" s="391">
        <f>+I21</f>
        <v>1531.021</v>
      </c>
      <c r="H21" s="389">
        <v>0</v>
      </c>
      <c r="I21" s="389">
        <v>1531.021</v>
      </c>
      <c r="J21" s="391">
        <f>+K21+L21</f>
        <v>790.58100000000002</v>
      </c>
      <c r="K21" s="389">
        <v>294.911</v>
      </c>
      <c r="L21" s="389">
        <v>495.67</v>
      </c>
      <c r="M21" s="391">
        <f>+O21</f>
        <v>0</v>
      </c>
      <c r="N21" s="389">
        <v>0</v>
      </c>
      <c r="O21" s="389">
        <v>0</v>
      </c>
      <c r="P21" s="420">
        <v>0</v>
      </c>
      <c r="Q21" s="420">
        <v>0</v>
      </c>
      <c r="R21" s="401">
        <v>671571.90300000005</v>
      </c>
      <c r="S21" s="401">
        <v>0</v>
      </c>
    </row>
    <row r="22" spans="2:19" s="140" customFormat="1" ht="20.25" customHeight="1">
      <c r="B22" s="419" t="s">
        <v>632</v>
      </c>
      <c r="C22" s="418" t="s">
        <v>621</v>
      </c>
      <c r="D22" s="417">
        <f>+E22+F22</f>
        <v>2786667.0490000001</v>
      </c>
      <c r="E22" s="416">
        <v>2783024.9890000001</v>
      </c>
      <c r="F22" s="416">
        <v>3642.06</v>
      </c>
      <c r="G22" s="417">
        <f>+I22</f>
        <v>18884.219000000001</v>
      </c>
      <c r="H22" s="416">
        <v>0</v>
      </c>
      <c r="I22" s="416">
        <v>18884.219000000001</v>
      </c>
      <c r="J22" s="417">
        <f>+K22+L22</f>
        <v>2869.2110000000002</v>
      </c>
      <c r="K22" s="416">
        <v>2839.9720000000002</v>
      </c>
      <c r="L22" s="416">
        <v>29.239000000000001</v>
      </c>
      <c r="M22" s="417">
        <f>+O22</f>
        <v>131.72300000000001</v>
      </c>
      <c r="N22" s="416">
        <v>0</v>
      </c>
      <c r="O22" s="416">
        <v>131.72300000000001</v>
      </c>
      <c r="P22" s="415">
        <v>0</v>
      </c>
      <c r="Q22" s="415">
        <v>0</v>
      </c>
      <c r="R22" s="414">
        <v>845258.446</v>
      </c>
      <c r="S22" s="414">
        <v>18752.495999999999</v>
      </c>
    </row>
    <row r="23" spans="2:19" s="140" customFormat="1" ht="20.25" customHeight="1">
      <c r="B23" s="413" t="s">
        <v>631</v>
      </c>
      <c r="C23" s="412" t="s">
        <v>553</v>
      </c>
      <c r="D23" s="411">
        <f t="shared" ref="D23:S23" si="6">+SUM(D24:D29)</f>
        <v>9550750.3940000013</v>
      </c>
      <c r="E23" s="410">
        <f t="shared" si="6"/>
        <v>9025338.7170000002</v>
      </c>
      <c r="F23" s="410">
        <f t="shared" si="6"/>
        <v>525411.67700000003</v>
      </c>
      <c r="G23" s="411">
        <f t="shared" si="6"/>
        <v>131029.72099999999</v>
      </c>
      <c r="H23" s="410">
        <f t="shared" si="6"/>
        <v>0</v>
      </c>
      <c r="I23" s="410">
        <f t="shared" si="6"/>
        <v>131029.72099999999</v>
      </c>
      <c r="J23" s="411">
        <f t="shared" si="6"/>
        <v>21039.975999999999</v>
      </c>
      <c r="K23" s="410">
        <f t="shared" si="6"/>
        <v>10604.186</v>
      </c>
      <c r="L23" s="410">
        <f t="shared" si="6"/>
        <v>10435.790000000001</v>
      </c>
      <c r="M23" s="411">
        <f t="shared" si="6"/>
        <v>30417.519</v>
      </c>
      <c r="N23" s="410">
        <f t="shared" si="6"/>
        <v>0</v>
      </c>
      <c r="O23" s="410">
        <f t="shared" si="6"/>
        <v>30417.519</v>
      </c>
      <c r="P23" s="409">
        <f t="shared" si="6"/>
        <v>0</v>
      </c>
      <c r="Q23" s="409">
        <f t="shared" si="6"/>
        <v>0</v>
      </c>
      <c r="R23" s="408">
        <f t="shared" si="6"/>
        <v>2747789.9870000002</v>
      </c>
      <c r="S23" s="408">
        <f t="shared" si="6"/>
        <v>35448.277000000002</v>
      </c>
    </row>
    <row r="24" spans="2:19" s="140" customFormat="1" ht="20.25" customHeight="1">
      <c r="B24" s="407" t="s">
        <v>630</v>
      </c>
      <c r="C24" s="406" t="s">
        <v>629</v>
      </c>
      <c r="D24" s="405">
        <f t="shared" ref="D24:D29" si="7">+E24+F24</f>
        <v>0</v>
      </c>
      <c r="E24" s="404">
        <v>0</v>
      </c>
      <c r="F24" s="404">
        <v>0</v>
      </c>
      <c r="G24" s="405">
        <f t="shared" ref="G24:G29" si="8">+I24</f>
        <v>0</v>
      </c>
      <c r="H24" s="404">
        <v>0</v>
      </c>
      <c r="I24" s="404">
        <v>0</v>
      </c>
      <c r="J24" s="405">
        <f t="shared" ref="J24:J29" si="9">+K24+L24</f>
        <v>0</v>
      </c>
      <c r="K24" s="404">
        <v>0</v>
      </c>
      <c r="L24" s="404">
        <v>0</v>
      </c>
      <c r="M24" s="405">
        <f t="shared" ref="M24:M29" si="10">+O24</f>
        <v>0</v>
      </c>
      <c r="N24" s="404">
        <v>0</v>
      </c>
      <c r="O24" s="404">
        <v>0</v>
      </c>
      <c r="P24" s="403">
        <v>0</v>
      </c>
      <c r="Q24" s="403">
        <v>0</v>
      </c>
      <c r="R24" s="402">
        <v>0</v>
      </c>
      <c r="S24" s="402">
        <v>0</v>
      </c>
    </row>
    <row r="25" spans="2:19" s="140" customFormat="1" ht="20.25" customHeight="1">
      <c r="B25" s="400" t="s">
        <v>628</v>
      </c>
      <c r="C25" s="399" t="s">
        <v>627</v>
      </c>
      <c r="D25" s="398">
        <f t="shared" si="7"/>
        <v>470487.83800000005</v>
      </c>
      <c r="E25" s="392">
        <v>467530.60100000002</v>
      </c>
      <c r="F25" s="392">
        <v>2957.2370000000001</v>
      </c>
      <c r="G25" s="391">
        <f t="shared" si="8"/>
        <v>0</v>
      </c>
      <c r="H25" s="392">
        <v>0</v>
      </c>
      <c r="I25" s="392">
        <v>0</v>
      </c>
      <c r="J25" s="391">
        <f t="shared" si="9"/>
        <v>30.969000000000001</v>
      </c>
      <c r="K25" s="389">
        <v>30.797000000000001</v>
      </c>
      <c r="L25" s="389">
        <v>0.17199999999999999</v>
      </c>
      <c r="M25" s="391">
        <f t="shared" si="10"/>
        <v>0</v>
      </c>
      <c r="N25" s="392">
        <v>0</v>
      </c>
      <c r="O25" s="389">
        <v>0</v>
      </c>
      <c r="P25" s="397"/>
      <c r="Q25" s="397"/>
      <c r="R25" s="401">
        <v>0</v>
      </c>
      <c r="S25" s="401">
        <v>0</v>
      </c>
    </row>
    <row r="26" spans="2:19" s="140" customFormat="1" ht="20.25" customHeight="1">
      <c r="B26" s="400" t="s">
        <v>626</v>
      </c>
      <c r="C26" s="399" t="s">
        <v>625</v>
      </c>
      <c r="D26" s="398">
        <f t="shared" si="7"/>
        <v>562544.40599999996</v>
      </c>
      <c r="E26" s="392">
        <v>561640.353</v>
      </c>
      <c r="F26" s="392">
        <v>904.053</v>
      </c>
      <c r="G26" s="391">
        <f t="shared" si="8"/>
        <v>0</v>
      </c>
      <c r="H26" s="392">
        <v>0</v>
      </c>
      <c r="I26" s="392">
        <v>0</v>
      </c>
      <c r="J26" s="391">
        <f t="shared" si="9"/>
        <v>32.177</v>
      </c>
      <c r="K26" s="389">
        <v>10.209</v>
      </c>
      <c r="L26" s="389">
        <v>21.968</v>
      </c>
      <c r="M26" s="391">
        <f t="shared" si="10"/>
        <v>0</v>
      </c>
      <c r="N26" s="392">
        <v>0</v>
      </c>
      <c r="O26" s="389">
        <v>0</v>
      </c>
      <c r="P26" s="397"/>
      <c r="Q26" s="397"/>
      <c r="R26" s="396">
        <v>7.0170000000000003</v>
      </c>
      <c r="S26" s="396">
        <v>0</v>
      </c>
    </row>
    <row r="27" spans="2:19" s="140" customFormat="1" ht="20.25" customHeight="1">
      <c r="B27" s="400" t="s">
        <v>624</v>
      </c>
      <c r="C27" s="399" t="s">
        <v>623</v>
      </c>
      <c r="D27" s="398">
        <f t="shared" si="7"/>
        <v>497292.93900000001</v>
      </c>
      <c r="E27" s="392">
        <v>496302.62</v>
      </c>
      <c r="F27" s="392">
        <v>990.31899999999996</v>
      </c>
      <c r="G27" s="391">
        <f t="shared" si="8"/>
        <v>339.416</v>
      </c>
      <c r="H27" s="392">
        <v>0</v>
      </c>
      <c r="I27" s="392">
        <v>339.416</v>
      </c>
      <c r="J27" s="391">
        <f t="shared" si="9"/>
        <v>169.23499999999999</v>
      </c>
      <c r="K27" s="389">
        <v>135.47499999999999</v>
      </c>
      <c r="L27" s="389">
        <v>33.76</v>
      </c>
      <c r="M27" s="391">
        <f t="shared" si="10"/>
        <v>9.4670000000000005</v>
      </c>
      <c r="N27" s="392">
        <v>0</v>
      </c>
      <c r="O27" s="389">
        <v>9.4670000000000005</v>
      </c>
      <c r="P27" s="397"/>
      <c r="Q27" s="397"/>
      <c r="R27" s="396">
        <v>104206.827</v>
      </c>
      <c r="S27" s="396">
        <v>322.18299999999999</v>
      </c>
    </row>
    <row r="28" spans="2:19" s="140" customFormat="1" ht="20.25" customHeight="1">
      <c r="B28" s="400" t="s">
        <v>622</v>
      </c>
      <c r="C28" s="399" t="s">
        <v>621</v>
      </c>
      <c r="D28" s="398">
        <f t="shared" si="7"/>
        <v>5989164.0660000006</v>
      </c>
      <c r="E28" s="392">
        <v>5690232.9960000003</v>
      </c>
      <c r="F28" s="392">
        <v>298931.07</v>
      </c>
      <c r="G28" s="391">
        <f t="shared" si="8"/>
        <v>123311.697</v>
      </c>
      <c r="H28" s="392">
        <v>0</v>
      </c>
      <c r="I28" s="392">
        <v>123311.697</v>
      </c>
      <c r="J28" s="391">
        <f t="shared" si="9"/>
        <v>10175.282999999999</v>
      </c>
      <c r="K28" s="389">
        <v>4993.0630000000001</v>
      </c>
      <c r="L28" s="389">
        <v>5182.22</v>
      </c>
      <c r="M28" s="391">
        <f t="shared" si="10"/>
        <v>29889.601999999999</v>
      </c>
      <c r="N28" s="392">
        <v>0</v>
      </c>
      <c r="O28" s="389">
        <v>29889.601999999999</v>
      </c>
      <c r="P28" s="397"/>
      <c r="Q28" s="397"/>
      <c r="R28" s="396">
        <v>2270558.0410000002</v>
      </c>
      <c r="S28" s="396">
        <v>32933.845000000001</v>
      </c>
    </row>
    <row r="29" spans="2:19" s="140" customFormat="1" ht="20.25" customHeight="1">
      <c r="B29" s="395" t="s">
        <v>620</v>
      </c>
      <c r="C29" s="394" t="s">
        <v>619</v>
      </c>
      <c r="D29" s="393">
        <f t="shared" si="7"/>
        <v>2031261.145</v>
      </c>
      <c r="E29" s="392">
        <v>1809632.1470000001</v>
      </c>
      <c r="F29" s="392">
        <v>221628.99799999999</v>
      </c>
      <c r="G29" s="391">
        <f t="shared" si="8"/>
        <v>7378.6080000000002</v>
      </c>
      <c r="H29" s="392">
        <v>0</v>
      </c>
      <c r="I29" s="392">
        <v>7378.6080000000002</v>
      </c>
      <c r="J29" s="391">
        <f t="shared" si="9"/>
        <v>10632.312</v>
      </c>
      <c r="K29" s="389">
        <v>5434.6419999999998</v>
      </c>
      <c r="L29" s="389">
        <v>5197.67</v>
      </c>
      <c r="M29" s="391">
        <f t="shared" si="10"/>
        <v>518.45000000000005</v>
      </c>
      <c r="N29" s="390">
        <v>0</v>
      </c>
      <c r="O29" s="389">
        <v>518.45000000000005</v>
      </c>
      <c r="P29" s="388"/>
      <c r="Q29" s="388"/>
      <c r="R29" s="387">
        <v>373018.10200000001</v>
      </c>
      <c r="S29" s="387">
        <v>2192.2489999999998</v>
      </c>
    </row>
    <row r="30" spans="2:19" s="140" customFormat="1" ht="20.25" customHeight="1" thickBot="1">
      <c r="B30" s="386" t="s">
        <v>618</v>
      </c>
      <c r="C30" s="385" t="s">
        <v>118</v>
      </c>
      <c r="D30" s="384">
        <f t="shared" ref="D30:S30" si="11">+D8+D9+D17+D23</f>
        <v>62310338.204000004</v>
      </c>
      <c r="E30" s="383">
        <f t="shared" si="11"/>
        <v>58558589.380000003</v>
      </c>
      <c r="F30" s="383">
        <f t="shared" si="11"/>
        <v>3751748.8240000005</v>
      </c>
      <c r="G30" s="384">
        <f t="shared" si="11"/>
        <v>1013926.3080000001</v>
      </c>
      <c r="H30" s="383">
        <f t="shared" si="11"/>
        <v>0</v>
      </c>
      <c r="I30" s="383">
        <f t="shared" si="11"/>
        <v>1013926.3080000001</v>
      </c>
      <c r="J30" s="384">
        <f t="shared" si="11"/>
        <v>260035.60399999999</v>
      </c>
      <c r="K30" s="383">
        <f t="shared" si="11"/>
        <v>73036.211999999985</v>
      </c>
      <c r="L30" s="383">
        <f t="shared" si="11"/>
        <v>186999.39200000002</v>
      </c>
      <c r="M30" s="384">
        <f t="shared" si="11"/>
        <v>533409.67000000004</v>
      </c>
      <c r="N30" s="383">
        <f t="shared" si="11"/>
        <v>0</v>
      </c>
      <c r="O30" s="383">
        <f t="shared" si="11"/>
        <v>533409.67000000004</v>
      </c>
      <c r="P30" s="382">
        <f t="shared" si="11"/>
        <v>0</v>
      </c>
      <c r="Q30" s="382">
        <f t="shared" si="11"/>
        <v>45790.108000000007</v>
      </c>
      <c r="R30" s="381">
        <f t="shared" si="11"/>
        <v>34550312.211000003</v>
      </c>
      <c r="S30" s="381">
        <f t="shared" si="11"/>
        <v>368205.79199999996</v>
      </c>
    </row>
    <row r="33" spans="3:19">
      <c r="C33" s="159" t="s">
        <v>664</v>
      </c>
      <c r="D33" s="1443">
        <v>0</v>
      </c>
      <c r="E33" s="1443">
        <v>0</v>
      </c>
      <c r="F33" s="1443">
        <v>0</v>
      </c>
      <c r="G33" s="1443">
        <v>0</v>
      </c>
      <c r="H33" s="1443">
        <v>0</v>
      </c>
      <c r="I33" s="1443">
        <v>0</v>
      </c>
      <c r="J33" s="1443">
        <v>0</v>
      </c>
      <c r="K33" s="1443">
        <v>0</v>
      </c>
      <c r="L33" s="1443">
        <v>0</v>
      </c>
      <c r="M33" s="1443">
        <v>0</v>
      </c>
      <c r="N33" s="1443">
        <v>0</v>
      </c>
      <c r="O33" s="1443">
        <v>0</v>
      </c>
      <c r="P33" s="1443">
        <v>0</v>
      </c>
      <c r="Q33" s="1443">
        <v>0</v>
      </c>
      <c r="R33" s="1443">
        <v>0</v>
      </c>
      <c r="S33" s="1443">
        <v>0</v>
      </c>
    </row>
  </sheetData>
  <mergeCells count="11">
    <mergeCell ref="D5:I5"/>
    <mergeCell ref="J5:O5"/>
    <mergeCell ref="P5:P6"/>
    <mergeCell ref="R5:S5"/>
    <mergeCell ref="D6:F6"/>
    <mergeCell ref="G6:I6"/>
    <mergeCell ref="J6:L6"/>
    <mergeCell ref="M6:O6"/>
    <mergeCell ref="R6:R7"/>
    <mergeCell ref="S6:S7"/>
    <mergeCell ref="Q5:Q6"/>
  </mergeCells>
  <hyperlinks>
    <hyperlink ref="U1" location="Índice!A1" display="Voltar ao Índice" xr:uid="{00000000-0004-0000-1B00-000000000000}"/>
  </hyperlinks>
  <pageMargins left="0.70866141732283472" right="0.70866141732283472" top="0.74803149606299213" bottom="0.74803149606299213" header="0.31496062992125984" footer="0.31496062992125984"/>
  <pageSetup paperSize="9" scale="46" orientation="landscape" r:id="rId1"/>
  <headerFooter>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tabColor rgb="FFFF0000"/>
    <pageSetUpPr fitToPage="1"/>
  </sheetPr>
  <dimension ref="B1:L11"/>
  <sheetViews>
    <sheetView showGridLines="0" zoomScaleNormal="100" zoomScalePageLayoutView="70" workbookViewId="0"/>
  </sheetViews>
  <sheetFormatPr defaultColWidth="8.7109375" defaultRowHeight="18.75"/>
  <cols>
    <col min="1" max="1" width="4.7109375" style="2" customWidth="1"/>
    <col min="2" max="2" width="6.140625" style="2" customWidth="1"/>
    <col min="3" max="3" width="37.28515625" style="2" customWidth="1"/>
    <col min="4" max="9" width="15.42578125" style="2" customWidth="1"/>
    <col min="10" max="10" width="4.7109375" style="2" customWidth="1"/>
    <col min="11" max="11" width="8.7109375" style="2"/>
    <col min="12" max="12" width="14.140625" style="2" bestFit="1" customWidth="1"/>
    <col min="13" max="16384" width="8.7109375" style="2"/>
  </cols>
  <sheetData>
    <row r="1" spans="2:12" ht="24">
      <c r="B1" s="1" t="s">
        <v>1609</v>
      </c>
      <c r="I1" s="4" t="s">
        <v>4</v>
      </c>
    </row>
    <row r="2" spans="2:12" s="31" customFormat="1">
      <c r="B2" s="31" t="s">
        <v>5</v>
      </c>
    </row>
    <row r="3" spans="2:12" s="12" customFormat="1" ht="16.5">
      <c r="B3" s="441"/>
      <c r="D3" s="442" t="s">
        <v>6</v>
      </c>
      <c r="E3" s="442" t="s">
        <v>7</v>
      </c>
      <c r="F3" s="442" t="s">
        <v>8</v>
      </c>
      <c r="G3" s="442" t="s">
        <v>9</v>
      </c>
      <c r="H3" s="442" t="s">
        <v>10</v>
      </c>
      <c r="I3" s="442" t="s">
        <v>71</v>
      </c>
    </row>
    <row r="4" spans="2:12" s="12" customFormat="1" ht="20.100000000000001" customHeight="1">
      <c r="D4" s="1616" t="s">
        <v>670</v>
      </c>
      <c r="E4" s="1616"/>
      <c r="F4" s="1616"/>
      <c r="G4" s="1616"/>
      <c r="H4" s="1616"/>
      <c r="I4" s="1616"/>
    </row>
    <row r="5" spans="2:12" s="12" customFormat="1" ht="50.25" thickBot="1">
      <c r="D5" s="1110" t="s">
        <v>669</v>
      </c>
      <c r="E5" s="1110" t="s">
        <v>668</v>
      </c>
      <c r="F5" s="1110" t="s">
        <v>667</v>
      </c>
      <c r="G5" s="1110" t="s">
        <v>666</v>
      </c>
      <c r="H5" s="1110" t="s">
        <v>665</v>
      </c>
      <c r="I5" s="1110" t="s">
        <v>118</v>
      </c>
    </row>
    <row r="6" spans="2:12" s="12" customFormat="1" ht="21.75" customHeight="1">
      <c r="B6" s="444">
        <v>1</v>
      </c>
      <c r="C6" s="445" t="s">
        <v>646</v>
      </c>
      <c r="D6" s="446">
        <v>272220.97097605502</v>
      </c>
      <c r="E6" s="446">
        <v>4871786.15727406</v>
      </c>
      <c r="F6" s="446">
        <v>11093182.798066141</v>
      </c>
      <c r="G6" s="446">
        <v>29975391.811233081</v>
      </c>
      <c r="H6" s="446">
        <v>8393960.4959938433</v>
      </c>
      <c r="I6" s="446">
        <f>+SUM(D6:H6)</f>
        <v>54606542.23354318</v>
      </c>
      <c r="L6" s="452"/>
    </row>
    <row r="7" spans="2:12" s="12" customFormat="1" ht="21.75" customHeight="1">
      <c r="B7" s="447">
        <v>2</v>
      </c>
      <c r="C7" s="448" t="s">
        <v>637</v>
      </c>
      <c r="D7" s="449">
        <v>0</v>
      </c>
      <c r="E7" s="449">
        <v>2496830.8854085398</v>
      </c>
      <c r="F7" s="449">
        <v>600529.6</v>
      </c>
      <c r="G7" s="449">
        <v>26500</v>
      </c>
      <c r="H7" s="449">
        <v>0</v>
      </c>
      <c r="I7" s="449">
        <f>+SUM(D7:H7)</f>
        <v>3123860.4854085399</v>
      </c>
      <c r="L7" s="452"/>
    </row>
    <row r="8" spans="2:12" s="12" customFormat="1" ht="21.75" customHeight="1" thickBot="1">
      <c r="B8" s="450">
        <v>3</v>
      </c>
      <c r="C8" s="443" t="s">
        <v>118</v>
      </c>
      <c r="D8" s="451">
        <f t="shared" ref="D8:I8" si="0">+D6+D7</f>
        <v>272220.97097605502</v>
      </c>
      <c r="E8" s="451">
        <f t="shared" si="0"/>
        <v>7368617.0426825993</v>
      </c>
      <c r="F8" s="451">
        <f t="shared" si="0"/>
        <v>11693712.398066141</v>
      </c>
      <c r="G8" s="451">
        <f t="shared" si="0"/>
        <v>30001891.811233081</v>
      </c>
      <c r="H8" s="451">
        <f t="shared" si="0"/>
        <v>8393960.4959938433</v>
      </c>
      <c r="I8" s="451">
        <f t="shared" si="0"/>
        <v>57730402.718951717</v>
      </c>
    </row>
    <row r="10" spans="2:12">
      <c r="I10" s="141"/>
    </row>
    <row r="11" spans="2:12">
      <c r="I11" s="141"/>
    </row>
  </sheetData>
  <mergeCells count="1">
    <mergeCell ref="D4:I4"/>
  </mergeCells>
  <hyperlinks>
    <hyperlink ref="I1" location="Índice!A1" display="Voltar ao Índice" xr:uid="{00000000-0004-0000-1C00-000000000000}"/>
  </hyperlinks>
  <pageMargins left="0.70866141732283472" right="0.70866141732283472" top="0.74803149606299213" bottom="0.74803149606299213" header="0.31496062992125984" footer="0.31496062992125984"/>
  <pageSetup paperSize="9" scale="93" orientation="landscape" r:id="rId1"/>
  <headerFooter>
    <oddFooter>&amp;C&amp;P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3">
    <tabColor rgb="FFFF0000"/>
    <pageSetUpPr fitToPage="1"/>
  </sheetPr>
  <dimension ref="B1:H10"/>
  <sheetViews>
    <sheetView showGridLines="0" zoomScaleNormal="100" zoomScalePageLayoutView="80" workbookViewId="0"/>
  </sheetViews>
  <sheetFormatPr defaultColWidth="8.7109375" defaultRowHeight="18.75"/>
  <cols>
    <col min="1" max="2" width="4.7109375" style="2" customWidth="1"/>
    <col min="3" max="3" width="46.5703125" style="2" customWidth="1"/>
    <col min="4" max="4" width="29.85546875" style="2" customWidth="1"/>
    <col min="5" max="6" width="8.7109375" style="2"/>
    <col min="7" max="7" width="10.85546875" style="2" bestFit="1" customWidth="1"/>
    <col min="8" max="8" width="14" style="2" bestFit="1" customWidth="1"/>
    <col min="9" max="16384" width="8.7109375" style="2"/>
  </cols>
  <sheetData>
    <row r="1" spans="2:8" ht="24">
      <c r="B1" s="1" t="s">
        <v>1610</v>
      </c>
      <c r="C1" s="5"/>
      <c r="D1" s="5"/>
      <c r="E1" s="5"/>
      <c r="H1" s="4" t="s">
        <v>4</v>
      </c>
    </row>
    <row r="2" spans="2:8" ht="19.5">
      <c r="B2" s="5" t="s">
        <v>5</v>
      </c>
      <c r="C2" s="1161"/>
      <c r="D2" s="1161"/>
      <c r="E2" s="5"/>
    </row>
    <row r="3" spans="2:8" s="1145" customFormat="1" ht="16.5">
      <c r="B3" s="466"/>
      <c r="C3" s="161"/>
      <c r="D3" s="1109" t="s">
        <v>6</v>
      </c>
      <c r="E3" s="46"/>
    </row>
    <row r="4" spans="2:8" s="1145" customFormat="1" ht="20.100000000000001" customHeight="1" thickBot="1">
      <c r="B4" s="466"/>
      <c r="C4" s="161"/>
      <c r="D4" s="1125" t="s">
        <v>1363</v>
      </c>
      <c r="E4" s="46"/>
    </row>
    <row r="5" spans="2:8" s="1145" customFormat="1" ht="20.100000000000001" customHeight="1">
      <c r="B5" s="1162" t="s">
        <v>463</v>
      </c>
      <c r="C5" s="1163" t="s">
        <v>1362</v>
      </c>
      <c r="D5" s="1164">
        <v>893572</v>
      </c>
      <c r="E5" s="46"/>
    </row>
    <row r="6" spans="2:8" s="1145" customFormat="1" ht="20.100000000000001" customHeight="1">
      <c r="B6" s="1165" t="s">
        <v>443</v>
      </c>
      <c r="C6" s="1166" t="s">
        <v>1361</v>
      </c>
      <c r="D6" s="1167">
        <v>282695</v>
      </c>
      <c r="E6" s="46"/>
    </row>
    <row r="7" spans="2:8" s="1145" customFormat="1" ht="20.100000000000001" customHeight="1">
      <c r="B7" s="1165" t="s">
        <v>645</v>
      </c>
      <c r="C7" s="1166" t="s">
        <v>1360</v>
      </c>
      <c r="D7" s="1167">
        <v>293370</v>
      </c>
      <c r="E7" s="46"/>
    </row>
    <row r="8" spans="2:8" s="1145" customFormat="1" ht="20.100000000000001" customHeight="1">
      <c r="B8" s="1165" t="s">
        <v>644</v>
      </c>
      <c r="C8" s="1168" t="s">
        <v>1359</v>
      </c>
      <c r="D8" s="1167">
        <v>74429</v>
      </c>
      <c r="E8" s="46"/>
    </row>
    <row r="9" spans="2:8" s="1145" customFormat="1" ht="20.100000000000001" customHeight="1">
      <c r="B9" s="1165" t="s">
        <v>643</v>
      </c>
      <c r="C9" s="1168" t="s">
        <v>1358</v>
      </c>
      <c r="D9" s="1167">
        <v>218941</v>
      </c>
      <c r="E9" s="46"/>
    </row>
    <row r="10" spans="2:8" s="1145" customFormat="1" ht="20.100000000000001" customHeight="1" thickBot="1">
      <c r="B10" s="1169" t="s">
        <v>642</v>
      </c>
      <c r="C10" s="1170" t="s">
        <v>1357</v>
      </c>
      <c r="D10" s="1171">
        <f>+D5+D6-D7</f>
        <v>882897</v>
      </c>
      <c r="E10" s="46"/>
      <c r="H10" s="1151"/>
    </row>
  </sheetData>
  <hyperlinks>
    <hyperlink ref="H1" location="Índice!A1" display="Voltar ao Índice" xr:uid="{00000000-0004-0000-1D00-000000000000}"/>
  </hyperlinks>
  <pageMargins left="0.70866141732283472" right="0.70866141732283472" top="0.74803149606299213" bottom="0.74803149606299213" header="0.31496062992125984" footer="0.31496062992125984"/>
  <pageSetup paperSize="9" orientation="landscape" r:id="rId1"/>
  <headerFooter>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4">
    <tabColor rgb="FFFF0000"/>
    <pageSetUpPr fitToPage="1"/>
  </sheetPr>
  <dimension ref="B1:M17"/>
  <sheetViews>
    <sheetView showGridLines="0" zoomScale="85" zoomScaleNormal="85" zoomScaleSheetLayoutView="90" zoomScalePageLayoutView="80" workbookViewId="0"/>
  </sheetViews>
  <sheetFormatPr defaultColWidth="8.7109375" defaultRowHeight="18.75"/>
  <cols>
    <col min="1" max="1" width="3.140625" style="2" customWidth="1"/>
    <col min="2" max="2" width="8.7109375" style="2"/>
    <col min="3" max="3" width="54.28515625" style="2" customWidth="1"/>
    <col min="4" max="7" width="13.85546875" style="2" customWidth="1"/>
    <col min="8" max="9" width="15.140625" style="2" customWidth="1"/>
    <col min="10" max="10" width="22" style="2" customWidth="1"/>
    <col min="11" max="11" width="26.7109375" style="2" customWidth="1"/>
    <col min="12" max="12" width="9.42578125" style="2" customWidth="1"/>
    <col min="13" max="13" width="15" style="2" customWidth="1"/>
    <col min="14" max="16384" width="8.7109375" style="2"/>
  </cols>
  <sheetData>
    <row r="1" spans="2:13" ht="25.5" customHeight="1">
      <c r="B1" s="1" t="s">
        <v>1611</v>
      </c>
      <c r="M1" s="4" t="s">
        <v>4</v>
      </c>
    </row>
    <row r="2" spans="2:13" s="5" customFormat="1" ht="22.5" customHeight="1">
      <c r="B2" s="5" t="s">
        <v>5</v>
      </c>
      <c r="C2" s="435"/>
      <c r="D2" s="435"/>
      <c r="E2" s="435"/>
      <c r="F2" s="435"/>
      <c r="G2" s="435"/>
      <c r="H2" s="435"/>
      <c r="I2" s="435"/>
      <c r="J2" s="435"/>
      <c r="K2" s="435"/>
      <c r="M2" s="456"/>
    </row>
    <row r="3" spans="2:13" s="46" customFormat="1" ht="20.25" customHeight="1" thickBot="1">
      <c r="B3" s="433"/>
      <c r="C3" s="433"/>
      <c r="D3" s="455" t="s">
        <v>6</v>
      </c>
      <c r="E3" s="455" t="s">
        <v>7</v>
      </c>
      <c r="F3" s="455" t="s">
        <v>8</v>
      </c>
      <c r="G3" s="455" t="s">
        <v>9</v>
      </c>
      <c r="H3" s="455" t="s">
        <v>10</v>
      </c>
      <c r="I3" s="455" t="s">
        <v>71</v>
      </c>
      <c r="J3" s="455" t="s">
        <v>72</v>
      </c>
      <c r="K3" s="455" t="s">
        <v>73</v>
      </c>
      <c r="L3" s="5"/>
    </row>
    <row r="4" spans="2:13" s="46" customFormat="1" ht="60.75" customHeight="1">
      <c r="B4" s="433"/>
      <c r="C4" s="433"/>
      <c r="D4" s="1564" t="s">
        <v>680</v>
      </c>
      <c r="E4" s="1564"/>
      <c r="F4" s="1564"/>
      <c r="G4" s="1564"/>
      <c r="H4" s="1564" t="s">
        <v>660</v>
      </c>
      <c r="I4" s="1564"/>
      <c r="J4" s="1564" t="s">
        <v>679</v>
      </c>
      <c r="K4" s="1564"/>
    </row>
    <row r="5" spans="2:13" s="46" customFormat="1" ht="35.25" customHeight="1">
      <c r="B5" s="433"/>
      <c r="C5" s="433"/>
      <c r="D5" s="1577" t="s">
        <v>678</v>
      </c>
      <c r="E5" s="1577" t="s">
        <v>677</v>
      </c>
      <c r="F5" s="1577"/>
      <c r="G5" s="1577"/>
      <c r="H5" s="1577" t="s">
        <v>676</v>
      </c>
      <c r="I5" s="1577" t="s">
        <v>675</v>
      </c>
      <c r="J5" s="453"/>
      <c r="K5" s="1577" t="s">
        <v>674</v>
      </c>
      <c r="L5" s="454"/>
    </row>
    <row r="6" spans="2:13" s="46" customFormat="1" ht="59.25" customHeight="1">
      <c r="B6" s="433"/>
      <c r="C6" s="433"/>
      <c r="D6" s="1558"/>
      <c r="E6" s="472"/>
      <c r="F6" s="1106" t="s">
        <v>673</v>
      </c>
      <c r="G6" s="1106" t="s">
        <v>672</v>
      </c>
      <c r="H6" s="1558"/>
      <c r="I6" s="1558"/>
      <c r="J6" s="472"/>
      <c r="K6" s="1558"/>
      <c r="L6" s="453"/>
    </row>
    <row r="7" spans="2:13" s="46" customFormat="1" ht="20.25" customHeight="1">
      <c r="B7" s="473" t="s">
        <v>648</v>
      </c>
      <c r="C7" s="474" t="s">
        <v>647</v>
      </c>
      <c r="D7" s="475">
        <v>0</v>
      </c>
      <c r="E7" s="475">
        <v>0</v>
      </c>
      <c r="F7" s="475">
        <v>0</v>
      </c>
      <c r="G7" s="476">
        <v>0</v>
      </c>
      <c r="H7" s="476">
        <v>0</v>
      </c>
      <c r="I7" s="476">
        <v>0</v>
      </c>
      <c r="J7" s="476">
        <v>0</v>
      </c>
      <c r="K7" s="476">
        <v>0</v>
      </c>
    </row>
    <row r="8" spans="2:13" s="46" customFormat="1" ht="20.25" customHeight="1">
      <c r="B8" s="477" t="s">
        <v>463</v>
      </c>
      <c r="C8" s="1117" t="s">
        <v>646</v>
      </c>
      <c r="D8" s="478">
        <f t="shared" ref="D8:K8" si="0">+SUM(D9:D14)</f>
        <v>327446.516</v>
      </c>
      <c r="E8" s="478">
        <f t="shared" si="0"/>
        <v>418192.89199999999</v>
      </c>
      <c r="F8" s="478">
        <f t="shared" si="0"/>
        <v>418192.89199999999</v>
      </c>
      <c r="G8" s="479">
        <f t="shared" si="0"/>
        <v>418192.89199999999</v>
      </c>
      <c r="H8" s="479">
        <f t="shared" si="0"/>
        <v>26817.264000000003</v>
      </c>
      <c r="I8" s="479">
        <f t="shared" si="0"/>
        <v>252423.742</v>
      </c>
      <c r="J8" s="479">
        <f t="shared" si="0"/>
        <v>404143.20500000002</v>
      </c>
      <c r="K8" s="479">
        <f t="shared" si="0"/>
        <v>146691.41399999999</v>
      </c>
    </row>
    <row r="9" spans="2:13" s="46" customFormat="1" ht="20.25" customHeight="1">
      <c r="B9" s="480" t="s">
        <v>443</v>
      </c>
      <c r="C9" s="1118" t="s">
        <v>629</v>
      </c>
      <c r="D9" s="478">
        <v>0</v>
      </c>
      <c r="E9" s="478">
        <v>0</v>
      </c>
      <c r="F9" s="478">
        <v>0</v>
      </c>
      <c r="G9" s="479">
        <v>0</v>
      </c>
      <c r="H9" s="479">
        <v>0</v>
      </c>
      <c r="I9" s="479">
        <v>0</v>
      </c>
      <c r="J9" s="479">
        <v>0</v>
      </c>
      <c r="K9" s="479">
        <v>0</v>
      </c>
    </row>
    <row r="10" spans="2:13" s="46" customFormat="1" ht="20.25" customHeight="1">
      <c r="B10" s="480" t="s">
        <v>645</v>
      </c>
      <c r="C10" s="1118" t="s">
        <v>627</v>
      </c>
      <c r="D10" s="478">
        <v>0</v>
      </c>
      <c r="E10" s="478">
        <v>3036.5160000000001</v>
      </c>
      <c r="F10" s="478">
        <v>3036.5160000000001</v>
      </c>
      <c r="G10" s="479">
        <v>3036.5160000000001</v>
      </c>
      <c r="H10" s="479">
        <v>0</v>
      </c>
      <c r="I10" s="479">
        <v>2956.9520000000002</v>
      </c>
      <c r="J10" s="479">
        <v>0</v>
      </c>
      <c r="K10" s="479">
        <v>0</v>
      </c>
    </row>
    <row r="11" spans="2:13" s="46" customFormat="1" ht="20.25" customHeight="1">
      <c r="B11" s="480" t="s">
        <v>644</v>
      </c>
      <c r="C11" s="1118" t="s">
        <v>625</v>
      </c>
      <c r="D11" s="478">
        <v>0</v>
      </c>
      <c r="E11" s="478">
        <v>0</v>
      </c>
      <c r="F11" s="478">
        <v>0</v>
      </c>
      <c r="G11" s="479">
        <v>0</v>
      </c>
      <c r="H11" s="479">
        <v>0</v>
      </c>
      <c r="I11" s="479">
        <v>0</v>
      </c>
      <c r="J11" s="479">
        <v>0</v>
      </c>
      <c r="K11" s="479">
        <v>0</v>
      </c>
    </row>
    <row r="12" spans="2:13" s="46" customFormat="1" ht="20.25" customHeight="1">
      <c r="B12" s="480" t="s">
        <v>643</v>
      </c>
      <c r="C12" s="1118" t="s">
        <v>623</v>
      </c>
      <c r="D12" s="478">
        <v>99.503</v>
      </c>
      <c r="E12" s="478">
        <v>7016.683</v>
      </c>
      <c r="F12" s="478">
        <v>7016.683</v>
      </c>
      <c r="G12" s="479">
        <v>7016.683</v>
      </c>
      <c r="H12" s="479">
        <v>7.5369999999999999</v>
      </c>
      <c r="I12" s="479">
        <v>4976.5469999999996</v>
      </c>
      <c r="J12" s="479">
        <v>1442.0419999999999</v>
      </c>
      <c r="K12" s="479">
        <v>1350.076</v>
      </c>
    </row>
    <row r="13" spans="2:13" s="46" customFormat="1" ht="20.25" customHeight="1">
      <c r="B13" s="480" t="s">
        <v>642</v>
      </c>
      <c r="C13" s="1118" t="s">
        <v>621</v>
      </c>
      <c r="D13" s="478">
        <v>88048.55</v>
      </c>
      <c r="E13" s="478">
        <v>267245.40700000001</v>
      </c>
      <c r="F13" s="478">
        <v>267245.40700000001</v>
      </c>
      <c r="G13" s="479">
        <v>267245.40700000001</v>
      </c>
      <c r="H13" s="479">
        <v>13146.303</v>
      </c>
      <c r="I13" s="479">
        <v>179814.39199999999</v>
      </c>
      <c r="J13" s="479">
        <v>138887.497</v>
      </c>
      <c r="K13" s="479">
        <v>79225.423999999999</v>
      </c>
    </row>
    <row r="14" spans="2:13" s="46" customFormat="1" ht="20.25" customHeight="1">
      <c r="B14" s="480" t="s">
        <v>641</v>
      </c>
      <c r="C14" s="1118" t="s">
        <v>619</v>
      </c>
      <c r="D14" s="478">
        <v>239298.46299999999</v>
      </c>
      <c r="E14" s="478">
        <v>140894.28599999999</v>
      </c>
      <c r="F14" s="478">
        <v>140894.28599999999</v>
      </c>
      <c r="G14" s="479">
        <v>140894.28599999999</v>
      </c>
      <c r="H14" s="479">
        <v>13663.424000000001</v>
      </c>
      <c r="I14" s="479">
        <v>64675.851000000002</v>
      </c>
      <c r="J14" s="479">
        <v>263813.66600000003</v>
      </c>
      <c r="K14" s="479">
        <v>66115.914000000004</v>
      </c>
    </row>
    <row r="15" spans="2:13" s="46" customFormat="1" ht="20.25" customHeight="1">
      <c r="B15" s="477" t="s">
        <v>639</v>
      </c>
      <c r="C15" s="1117" t="s">
        <v>637</v>
      </c>
      <c r="D15" s="478">
        <v>0</v>
      </c>
      <c r="E15" s="478">
        <v>0</v>
      </c>
      <c r="F15" s="478">
        <v>0</v>
      </c>
      <c r="G15" s="479">
        <v>0</v>
      </c>
      <c r="H15" s="479">
        <v>0</v>
      </c>
      <c r="I15" s="479">
        <v>0</v>
      </c>
      <c r="J15" s="479">
        <v>0</v>
      </c>
      <c r="K15" s="479">
        <v>0</v>
      </c>
    </row>
    <row r="16" spans="2:13" s="46" customFormat="1" ht="20.25" customHeight="1">
      <c r="B16" s="481" t="s">
        <v>638</v>
      </c>
      <c r="C16" s="482" t="s">
        <v>671</v>
      </c>
      <c r="D16" s="483">
        <v>0</v>
      </c>
      <c r="E16" s="483">
        <v>0</v>
      </c>
      <c r="F16" s="483">
        <v>0</v>
      </c>
      <c r="G16" s="484">
        <v>0</v>
      </c>
      <c r="H16" s="484">
        <v>0</v>
      </c>
      <c r="I16" s="484">
        <v>0</v>
      </c>
      <c r="J16" s="484">
        <v>0</v>
      </c>
      <c r="K16" s="484">
        <v>0</v>
      </c>
    </row>
    <row r="17" spans="2:11" s="485" customFormat="1" ht="20.25" customHeight="1" thickBot="1">
      <c r="B17" s="458">
        <v>100</v>
      </c>
      <c r="C17" s="1115" t="s">
        <v>118</v>
      </c>
      <c r="D17" s="457">
        <f t="shared" ref="D17:K17" si="1">+D7+D8+D15+D16</f>
        <v>327446.516</v>
      </c>
      <c r="E17" s="457">
        <f t="shared" si="1"/>
        <v>418192.89199999999</v>
      </c>
      <c r="F17" s="457">
        <f t="shared" si="1"/>
        <v>418192.89199999999</v>
      </c>
      <c r="G17" s="457">
        <f t="shared" si="1"/>
        <v>418192.89199999999</v>
      </c>
      <c r="H17" s="457">
        <f t="shared" si="1"/>
        <v>26817.264000000003</v>
      </c>
      <c r="I17" s="457">
        <f t="shared" si="1"/>
        <v>252423.742</v>
      </c>
      <c r="J17" s="457">
        <f t="shared" si="1"/>
        <v>404143.20500000002</v>
      </c>
      <c r="K17" s="457">
        <f t="shared" si="1"/>
        <v>146691.41399999999</v>
      </c>
    </row>
  </sheetData>
  <mergeCells count="8">
    <mergeCell ref="D4:G4"/>
    <mergeCell ref="H4:I4"/>
    <mergeCell ref="J4:K4"/>
    <mergeCell ref="D5:D6"/>
    <mergeCell ref="E5:G5"/>
    <mergeCell ref="H5:H6"/>
    <mergeCell ref="I5:I6"/>
    <mergeCell ref="K5:K6"/>
  </mergeCells>
  <hyperlinks>
    <hyperlink ref="M2" location="Índice!A1" display="Voltar ao Índice" xr:uid="{00000000-0004-0000-1E00-000000000000}"/>
    <hyperlink ref="M1" location="Índice!A1" display="Voltar ao Índice" xr:uid="{00000000-0004-0000-1E00-000001000000}"/>
  </hyperlinks>
  <pageMargins left="0.70866141732283472" right="0.70866141732283472" top="0.74803149606299213" bottom="0.74803149606299213" header="0.31496062992125984" footer="0.31496062992125984"/>
  <pageSetup paperSize="9" scale="58" fitToHeight="0" orientation="landscape" r:id="rId1"/>
  <headerFooter>
    <oddFooter>&amp;C&amp;P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6">
    <tabColor rgb="FFFF0000"/>
    <pageSetUpPr fitToPage="1"/>
  </sheetPr>
  <dimension ref="B1:Q35"/>
  <sheetViews>
    <sheetView showGridLines="0" zoomScale="85" zoomScaleNormal="85" zoomScalePageLayoutView="80" workbookViewId="0"/>
  </sheetViews>
  <sheetFormatPr defaultColWidth="8.7109375" defaultRowHeight="18.75"/>
  <cols>
    <col min="1" max="1" width="5" style="2" customWidth="1"/>
    <col min="2" max="2" width="7.28515625" style="2" customWidth="1"/>
    <col min="3" max="3" width="56.7109375" style="2" customWidth="1"/>
    <col min="4" max="7" width="14.5703125" style="2" customWidth="1"/>
    <col min="8" max="8" width="16.42578125" style="2" customWidth="1"/>
    <col min="9" max="15" width="14.5703125" style="2" customWidth="1"/>
    <col min="16" max="16" width="4.7109375" style="2" customWidth="1"/>
    <col min="17" max="17" width="14.28515625" style="2" bestFit="1" customWidth="1"/>
    <col min="18" max="16384" width="8.7109375" style="2"/>
  </cols>
  <sheetData>
    <row r="1" spans="2:17" ht="25.5" customHeight="1">
      <c r="B1" s="1" t="s">
        <v>692</v>
      </c>
      <c r="Q1" s="4" t="s">
        <v>4</v>
      </c>
    </row>
    <row r="2" spans="2:17" ht="22.5" customHeight="1">
      <c r="B2" s="461"/>
      <c r="C2" s="460"/>
      <c r="D2" s="460"/>
      <c r="E2" s="460"/>
      <c r="F2" s="460"/>
      <c r="G2" s="460"/>
      <c r="H2" s="460"/>
      <c r="I2" s="460"/>
      <c r="J2" s="460"/>
      <c r="K2" s="460"/>
      <c r="L2" s="460"/>
      <c r="M2" s="460"/>
      <c r="N2" s="460"/>
      <c r="O2" s="460"/>
    </row>
    <row r="3" spans="2:17" ht="20.100000000000001" customHeight="1" thickBot="1">
      <c r="B3" s="1111"/>
      <c r="C3" s="1111"/>
      <c r="D3" s="459" t="s">
        <v>6</v>
      </c>
      <c r="E3" s="459" t="s">
        <v>7</v>
      </c>
      <c r="F3" s="459" t="s">
        <v>8</v>
      </c>
      <c r="G3" s="459" t="s">
        <v>9</v>
      </c>
      <c r="H3" s="459" t="s">
        <v>10</v>
      </c>
      <c r="I3" s="459" t="s">
        <v>71</v>
      </c>
      <c r="J3" s="459" t="s">
        <v>72</v>
      </c>
      <c r="K3" s="459" t="s">
        <v>73</v>
      </c>
      <c r="L3" s="459" t="s">
        <v>483</v>
      </c>
      <c r="M3" s="459" t="s">
        <v>482</v>
      </c>
      <c r="N3" s="459" t="s">
        <v>481</v>
      </c>
      <c r="O3" s="459" t="s">
        <v>480</v>
      </c>
      <c r="P3" s="12"/>
    </row>
    <row r="4" spans="2:17" ht="20.100000000000001" customHeight="1">
      <c r="B4" s="1111"/>
      <c r="C4" s="1111"/>
      <c r="D4" s="1618" t="s">
        <v>661</v>
      </c>
      <c r="E4" s="1618"/>
      <c r="F4" s="1618"/>
      <c r="G4" s="1618"/>
      <c r="H4" s="1618"/>
      <c r="I4" s="1618"/>
      <c r="J4" s="1618"/>
      <c r="K4" s="1618"/>
      <c r="L4" s="1618"/>
      <c r="M4" s="1618"/>
      <c r="N4" s="1618"/>
      <c r="O4" s="1618"/>
      <c r="P4" s="12"/>
    </row>
    <row r="5" spans="2:17" ht="20.100000000000001" customHeight="1">
      <c r="B5" s="1111"/>
      <c r="C5" s="1111"/>
      <c r="D5" s="1617" t="s">
        <v>657</v>
      </c>
      <c r="E5" s="1617"/>
      <c r="F5" s="1617"/>
      <c r="G5" s="1617" t="s">
        <v>656</v>
      </c>
      <c r="H5" s="1617"/>
      <c r="I5" s="1617"/>
      <c r="J5" s="1617"/>
      <c r="K5" s="1617"/>
      <c r="L5" s="1617"/>
      <c r="M5" s="1617"/>
      <c r="N5" s="1617"/>
      <c r="O5" s="1617"/>
      <c r="P5" s="12"/>
    </row>
    <row r="6" spans="2:17" ht="32.25" customHeight="1">
      <c r="B6" s="1111"/>
      <c r="C6" s="1111"/>
      <c r="D6" s="1619"/>
      <c r="E6" s="1617" t="s">
        <v>691</v>
      </c>
      <c r="F6" s="1617" t="s">
        <v>690</v>
      </c>
      <c r="G6" s="1619"/>
      <c r="H6" s="1617" t="s">
        <v>689</v>
      </c>
      <c r="I6" s="1617" t="s">
        <v>688</v>
      </c>
      <c r="J6" s="1617" t="s">
        <v>687</v>
      </c>
      <c r="K6" s="1617" t="s">
        <v>686</v>
      </c>
      <c r="L6" s="1617" t="s">
        <v>685</v>
      </c>
      <c r="M6" s="1617" t="s">
        <v>684</v>
      </c>
      <c r="N6" s="1617" t="s">
        <v>683</v>
      </c>
      <c r="O6" s="1617" t="s">
        <v>673</v>
      </c>
      <c r="P6" s="12"/>
    </row>
    <row r="7" spans="2:17" ht="32.25" customHeight="1">
      <c r="B7" s="1111"/>
      <c r="C7" s="1111"/>
      <c r="D7" s="1619"/>
      <c r="E7" s="1617"/>
      <c r="F7" s="1617"/>
      <c r="G7" s="1619"/>
      <c r="H7" s="1617"/>
      <c r="I7" s="1617"/>
      <c r="J7" s="1617"/>
      <c r="K7" s="1617"/>
      <c r="L7" s="1617"/>
      <c r="M7" s="1617"/>
      <c r="N7" s="1617"/>
      <c r="O7" s="1617"/>
      <c r="P7" s="12"/>
    </row>
    <row r="8" spans="2:17" ht="32.25" customHeight="1">
      <c r="B8" s="1111"/>
      <c r="C8" s="1111"/>
      <c r="D8" s="1110"/>
      <c r="E8" s="1617"/>
      <c r="F8" s="1617"/>
      <c r="G8" s="1619"/>
      <c r="H8" s="1617"/>
      <c r="I8" s="1617"/>
      <c r="J8" s="1617"/>
      <c r="K8" s="1617"/>
      <c r="L8" s="1617"/>
      <c r="M8" s="1617"/>
      <c r="N8" s="1617"/>
      <c r="O8" s="1617"/>
      <c r="P8" s="1145"/>
    </row>
    <row r="9" spans="2:17" ht="20.100000000000001" customHeight="1">
      <c r="B9" s="497" t="s">
        <v>648</v>
      </c>
      <c r="C9" s="498" t="s">
        <v>647</v>
      </c>
      <c r="D9" s="499">
        <v>1633660.7050000001</v>
      </c>
      <c r="E9" s="499">
        <v>1633660.7050000001</v>
      </c>
      <c r="F9" s="499">
        <v>0</v>
      </c>
      <c r="G9" s="499">
        <v>0</v>
      </c>
      <c r="H9" s="499">
        <v>0</v>
      </c>
      <c r="I9" s="499">
        <v>0</v>
      </c>
      <c r="J9" s="499">
        <v>0</v>
      </c>
      <c r="K9" s="499">
        <v>0</v>
      </c>
      <c r="L9" s="499">
        <v>0</v>
      </c>
      <c r="M9" s="499">
        <v>0</v>
      </c>
      <c r="N9" s="499">
        <v>0</v>
      </c>
      <c r="O9" s="499">
        <v>0</v>
      </c>
    </row>
    <row r="10" spans="2:17" ht="20.100000000000001" customHeight="1">
      <c r="B10" s="500" t="s">
        <v>463</v>
      </c>
      <c r="C10" s="501" t="s">
        <v>646</v>
      </c>
      <c r="D10" s="502">
        <f t="shared" ref="D10:O10" si="0">+SUM(D11:D15,D17)</f>
        <v>38418890.777000003</v>
      </c>
      <c r="E10" s="502">
        <f t="shared" si="0"/>
        <v>38352272.488000005</v>
      </c>
      <c r="F10" s="502">
        <f t="shared" si="0"/>
        <v>66618.289000000004</v>
      </c>
      <c r="G10" s="502">
        <f t="shared" si="0"/>
        <v>862481.34700000007</v>
      </c>
      <c r="H10" s="502">
        <f t="shared" si="0"/>
        <v>432548.435</v>
      </c>
      <c r="I10" s="502">
        <f t="shared" si="0"/>
        <v>91110.303</v>
      </c>
      <c r="J10" s="502">
        <f t="shared" si="0"/>
        <v>102754.895</v>
      </c>
      <c r="K10" s="502">
        <f t="shared" si="0"/>
        <v>136374.72399999999</v>
      </c>
      <c r="L10" s="502">
        <f t="shared" si="0"/>
        <v>50887.096000000005</v>
      </c>
      <c r="M10" s="502">
        <f t="shared" si="0"/>
        <v>17606.830000000002</v>
      </c>
      <c r="N10" s="502">
        <f t="shared" si="0"/>
        <v>31199.063999999998</v>
      </c>
      <c r="O10" s="502">
        <f t="shared" si="0"/>
        <v>862481.34700000007</v>
      </c>
    </row>
    <row r="11" spans="2:17" s="1145" customFormat="1" ht="20.100000000000001" customHeight="1">
      <c r="B11" s="486" t="s">
        <v>443</v>
      </c>
      <c r="C11" s="487" t="s">
        <v>629</v>
      </c>
      <c r="D11" s="488">
        <v>0</v>
      </c>
      <c r="E11" s="488">
        <v>0</v>
      </c>
      <c r="F11" s="488">
        <v>0</v>
      </c>
      <c r="G11" s="488">
        <v>0</v>
      </c>
      <c r="H11" s="488">
        <v>0</v>
      </c>
      <c r="I11" s="488">
        <v>0</v>
      </c>
      <c r="J11" s="488">
        <v>0</v>
      </c>
      <c r="K11" s="488">
        <v>0</v>
      </c>
      <c r="L11" s="488">
        <v>0</v>
      </c>
      <c r="M11" s="488">
        <v>0</v>
      </c>
      <c r="N11" s="488">
        <v>0</v>
      </c>
      <c r="O11" s="488">
        <v>0</v>
      </c>
    </row>
    <row r="12" spans="2:17" s="1145" customFormat="1" ht="20.100000000000001" customHeight="1">
      <c r="B12" s="489" t="s">
        <v>645</v>
      </c>
      <c r="C12" s="172" t="s">
        <v>627</v>
      </c>
      <c r="D12" s="490">
        <v>3307037.8870000001</v>
      </c>
      <c r="E12" s="490">
        <v>3307037.6889999998</v>
      </c>
      <c r="F12" s="490">
        <v>0.19800000000000001</v>
      </c>
      <c r="G12" s="490">
        <v>3085.491</v>
      </c>
      <c r="H12" s="490">
        <v>3040.1379999999999</v>
      </c>
      <c r="I12" s="490">
        <v>44.954000000000001</v>
      </c>
      <c r="J12" s="490">
        <v>0</v>
      </c>
      <c r="K12" s="490">
        <v>0</v>
      </c>
      <c r="L12" s="490">
        <v>0</v>
      </c>
      <c r="M12" s="490">
        <v>0.39900000000000002</v>
      </c>
      <c r="N12" s="490">
        <v>0</v>
      </c>
      <c r="O12" s="490">
        <v>3085.491</v>
      </c>
    </row>
    <row r="13" spans="2:17" s="1145" customFormat="1" ht="20.100000000000001" customHeight="1">
      <c r="B13" s="489" t="s">
        <v>644</v>
      </c>
      <c r="C13" s="172" t="s">
        <v>625</v>
      </c>
      <c r="D13" s="490">
        <v>168963.70600000001</v>
      </c>
      <c r="E13" s="490">
        <v>168963.63699999999</v>
      </c>
      <c r="F13" s="490">
        <v>6.9000000000000006E-2</v>
      </c>
      <c r="G13" s="490">
        <v>841.98699999999997</v>
      </c>
      <c r="H13" s="490">
        <v>841.98699999999997</v>
      </c>
      <c r="I13" s="490">
        <v>0</v>
      </c>
      <c r="J13" s="490">
        <v>0</v>
      </c>
      <c r="K13" s="490">
        <v>0</v>
      </c>
      <c r="L13" s="490">
        <v>0</v>
      </c>
      <c r="M13" s="490">
        <v>0</v>
      </c>
      <c r="N13" s="490">
        <v>0</v>
      </c>
      <c r="O13" s="490">
        <v>841.98699999999997</v>
      </c>
    </row>
    <row r="14" spans="2:17" s="1145" customFormat="1" ht="20.100000000000001" customHeight="1">
      <c r="B14" s="489" t="s">
        <v>643</v>
      </c>
      <c r="C14" s="172" t="s">
        <v>623</v>
      </c>
      <c r="D14" s="490">
        <v>568625.68400000001</v>
      </c>
      <c r="E14" s="490">
        <v>568623.04200000002</v>
      </c>
      <c r="F14" s="490">
        <v>2.6419999999999999</v>
      </c>
      <c r="G14" s="490">
        <v>8364.1849999999995</v>
      </c>
      <c r="H14" s="490">
        <v>5884.6710000000003</v>
      </c>
      <c r="I14" s="490">
        <v>246.95099999999999</v>
      </c>
      <c r="J14" s="490">
        <v>30.838000000000001</v>
      </c>
      <c r="K14" s="490">
        <v>842.11800000000005</v>
      </c>
      <c r="L14" s="490">
        <v>1351.0170000000001</v>
      </c>
      <c r="M14" s="490">
        <v>8.59</v>
      </c>
      <c r="N14" s="490">
        <v>0</v>
      </c>
      <c r="O14" s="490">
        <v>8364.1849999999995</v>
      </c>
    </row>
    <row r="15" spans="2:17" s="1145" customFormat="1" ht="20.100000000000001" customHeight="1">
      <c r="B15" s="489" t="s">
        <v>642</v>
      </c>
      <c r="C15" s="172" t="s">
        <v>621</v>
      </c>
      <c r="D15" s="490">
        <v>9025953.6530000009</v>
      </c>
      <c r="E15" s="490">
        <v>9016378.6429999992</v>
      </c>
      <c r="F15" s="490">
        <v>9575.01</v>
      </c>
      <c r="G15" s="490">
        <v>458004.20600000001</v>
      </c>
      <c r="H15" s="490">
        <v>258679.981</v>
      </c>
      <c r="I15" s="490">
        <v>22892.648000000001</v>
      </c>
      <c r="J15" s="490">
        <v>41105.317999999999</v>
      </c>
      <c r="K15" s="490">
        <v>72415.161999999997</v>
      </c>
      <c r="L15" s="490">
        <v>26553.647000000001</v>
      </c>
      <c r="M15" s="490">
        <v>14232.233</v>
      </c>
      <c r="N15" s="490">
        <v>22125.217000000001</v>
      </c>
      <c r="O15" s="490">
        <v>458004.20600000001</v>
      </c>
    </row>
    <row r="16" spans="2:17" s="1145" customFormat="1" ht="20.100000000000001" customHeight="1">
      <c r="B16" s="489" t="s">
        <v>641</v>
      </c>
      <c r="C16" s="172" t="s">
        <v>682</v>
      </c>
      <c r="D16" s="490">
        <v>4858218.7019999996</v>
      </c>
      <c r="E16" s="490">
        <v>4848649.0959999999</v>
      </c>
      <c r="F16" s="490">
        <v>9569.6059999999998</v>
      </c>
      <c r="G16" s="490">
        <v>296815.40399999998</v>
      </c>
      <c r="H16" s="490">
        <v>133806.13500000001</v>
      </c>
      <c r="I16" s="490">
        <v>18343.133000000002</v>
      </c>
      <c r="J16" s="490">
        <v>36158.841999999997</v>
      </c>
      <c r="K16" s="490">
        <v>48760.692000000003</v>
      </c>
      <c r="L16" s="490">
        <v>24514.145</v>
      </c>
      <c r="M16" s="490">
        <v>13424.825000000001</v>
      </c>
      <c r="N16" s="490">
        <v>21807.632000000001</v>
      </c>
      <c r="O16" s="490">
        <v>296815.40399999998</v>
      </c>
    </row>
    <row r="17" spans="2:15" s="1145" customFormat="1" ht="20.100000000000001" customHeight="1">
      <c r="B17" s="491" t="s">
        <v>639</v>
      </c>
      <c r="C17" s="492" t="s">
        <v>619</v>
      </c>
      <c r="D17" s="493">
        <v>25348309.846999999</v>
      </c>
      <c r="E17" s="493">
        <v>25291269.477000002</v>
      </c>
      <c r="F17" s="493">
        <v>57040.37</v>
      </c>
      <c r="G17" s="493">
        <v>392185.478</v>
      </c>
      <c r="H17" s="493">
        <v>164101.658</v>
      </c>
      <c r="I17" s="493">
        <v>67925.75</v>
      </c>
      <c r="J17" s="493">
        <v>61618.739000000001</v>
      </c>
      <c r="K17" s="493">
        <v>63117.444000000003</v>
      </c>
      <c r="L17" s="493">
        <v>22982.432000000001</v>
      </c>
      <c r="M17" s="493">
        <v>3365.6080000000002</v>
      </c>
      <c r="N17" s="493">
        <v>9073.8469999999998</v>
      </c>
      <c r="O17" s="493">
        <v>392185.478</v>
      </c>
    </row>
    <row r="18" spans="2:15" ht="20.100000000000001" customHeight="1">
      <c r="B18" s="500" t="s">
        <v>638</v>
      </c>
      <c r="C18" s="501" t="s">
        <v>637</v>
      </c>
      <c r="D18" s="502">
        <f t="shared" ref="D18:O18" si="1">+SUM(D19:D23)</f>
        <v>12707036.328</v>
      </c>
      <c r="E18" s="502">
        <f t="shared" si="1"/>
        <v>12707036.328</v>
      </c>
      <c r="F18" s="502">
        <f t="shared" si="1"/>
        <v>0</v>
      </c>
      <c r="G18" s="502">
        <f t="shared" si="1"/>
        <v>20415.240000000002</v>
      </c>
      <c r="H18" s="502">
        <f t="shared" si="1"/>
        <v>20415.240000000002</v>
      </c>
      <c r="I18" s="502">
        <f t="shared" si="1"/>
        <v>0</v>
      </c>
      <c r="J18" s="502">
        <f t="shared" si="1"/>
        <v>0</v>
      </c>
      <c r="K18" s="502">
        <f t="shared" si="1"/>
        <v>0</v>
      </c>
      <c r="L18" s="502">
        <f t="shared" si="1"/>
        <v>0</v>
      </c>
      <c r="M18" s="502">
        <f t="shared" si="1"/>
        <v>0</v>
      </c>
      <c r="N18" s="502">
        <f t="shared" si="1"/>
        <v>0</v>
      </c>
      <c r="O18" s="502">
        <f t="shared" si="1"/>
        <v>20415.240000000002</v>
      </c>
    </row>
    <row r="19" spans="2:15" s="1145" customFormat="1" ht="20.100000000000001" customHeight="1">
      <c r="B19" s="486" t="s">
        <v>636</v>
      </c>
      <c r="C19" s="487" t="s">
        <v>629</v>
      </c>
      <c r="D19" s="488">
        <v>0</v>
      </c>
      <c r="E19" s="488">
        <v>0</v>
      </c>
      <c r="F19" s="488">
        <v>0</v>
      </c>
      <c r="G19" s="488">
        <v>0</v>
      </c>
      <c r="H19" s="488">
        <v>0</v>
      </c>
      <c r="I19" s="488">
        <v>0</v>
      </c>
      <c r="J19" s="488">
        <v>0</v>
      </c>
      <c r="K19" s="488">
        <v>0</v>
      </c>
      <c r="L19" s="488">
        <v>0</v>
      </c>
      <c r="M19" s="488">
        <v>0</v>
      </c>
      <c r="N19" s="488">
        <v>0</v>
      </c>
      <c r="O19" s="488">
        <v>0</v>
      </c>
    </row>
    <row r="20" spans="2:15" s="1145" customFormat="1" ht="20.100000000000001" customHeight="1">
      <c r="B20" s="489" t="s">
        <v>635</v>
      </c>
      <c r="C20" s="172" t="s">
        <v>627</v>
      </c>
      <c r="D20" s="490">
        <v>9160836.5979999993</v>
      </c>
      <c r="E20" s="490">
        <v>9160836.5979999993</v>
      </c>
      <c r="F20" s="490">
        <v>0</v>
      </c>
      <c r="G20" s="490">
        <v>0</v>
      </c>
      <c r="H20" s="490">
        <v>0</v>
      </c>
      <c r="I20" s="490">
        <v>0</v>
      </c>
      <c r="J20" s="490">
        <v>0</v>
      </c>
      <c r="K20" s="490">
        <v>0</v>
      </c>
      <c r="L20" s="490">
        <v>0</v>
      </c>
      <c r="M20" s="490">
        <v>0</v>
      </c>
      <c r="N20" s="490">
        <v>0</v>
      </c>
      <c r="O20" s="490">
        <v>0</v>
      </c>
    </row>
    <row r="21" spans="2:15" s="1145" customFormat="1" ht="20.100000000000001" customHeight="1">
      <c r="B21" s="489" t="s">
        <v>634</v>
      </c>
      <c r="C21" s="172" t="s">
        <v>625</v>
      </c>
      <c r="D21" s="490">
        <v>0</v>
      </c>
      <c r="E21" s="490">
        <v>0</v>
      </c>
      <c r="F21" s="490">
        <v>0</v>
      </c>
      <c r="G21" s="490">
        <v>0</v>
      </c>
      <c r="H21" s="490">
        <v>0</v>
      </c>
      <c r="I21" s="490">
        <v>0</v>
      </c>
      <c r="J21" s="490">
        <v>0</v>
      </c>
      <c r="K21" s="490">
        <v>0</v>
      </c>
      <c r="L21" s="490">
        <v>0</v>
      </c>
      <c r="M21" s="490">
        <v>0</v>
      </c>
      <c r="N21" s="490">
        <v>0</v>
      </c>
      <c r="O21" s="490">
        <v>0</v>
      </c>
    </row>
    <row r="22" spans="2:15" s="1145" customFormat="1" ht="20.100000000000001" customHeight="1">
      <c r="B22" s="489" t="s">
        <v>633</v>
      </c>
      <c r="C22" s="172" t="s">
        <v>623</v>
      </c>
      <c r="D22" s="490">
        <v>759532.68099999998</v>
      </c>
      <c r="E22" s="490">
        <v>759532.68099999998</v>
      </c>
      <c r="F22" s="490">
        <v>0</v>
      </c>
      <c r="G22" s="490">
        <v>1531.021</v>
      </c>
      <c r="H22" s="490">
        <v>1531.021</v>
      </c>
      <c r="I22" s="490">
        <v>0</v>
      </c>
      <c r="J22" s="490">
        <v>0</v>
      </c>
      <c r="K22" s="490">
        <v>0</v>
      </c>
      <c r="L22" s="490">
        <v>0</v>
      </c>
      <c r="M22" s="490">
        <v>0</v>
      </c>
      <c r="N22" s="490">
        <v>0</v>
      </c>
      <c r="O22" s="490">
        <v>1531.021</v>
      </c>
    </row>
    <row r="23" spans="2:15" s="1145" customFormat="1" ht="20.100000000000001" customHeight="1">
      <c r="B23" s="491" t="s">
        <v>632</v>
      </c>
      <c r="C23" s="492" t="s">
        <v>621</v>
      </c>
      <c r="D23" s="493">
        <v>2786667.0490000001</v>
      </c>
      <c r="E23" s="493">
        <v>2786667.0490000001</v>
      </c>
      <c r="F23" s="493">
        <v>0</v>
      </c>
      <c r="G23" s="493">
        <v>18884.219000000001</v>
      </c>
      <c r="H23" s="493">
        <v>18884.219000000001</v>
      </c>
      <c r="I23" s="493">
        <v>0</v>
      </c>
      <c r="J23" s="493">
        <v>0</v>
      </c>
      <c r="K23" s="493">
        <v>0</v>
      </c>
      <c r="L23" s="493">
        <v>0</v>
      </c>
      <c r="M23" s="493">
        <v>0</v>
      </c>
      <c r="N23" s="493">
        <v>0</v>
      </c>
      <c r="O23" s="493">
        <v>18884.219000000001</v>
      </c>
    </row>
    <row r="24" spans="2:15" ht="20.100000000000001" customHeight="1">
      <c r="B24" s="500" t="s">
        <v>631</v>
      </c>
      <c r="C24" s="501" t="s">
        <v>553</v>
      </c>
      <c r="D24" s="502">
        <f t="shared" ref="D24:O24" si="2">+SUM(D25:D30)</f>
        <v>9550750.3939999994</v>
      </c>
      <c r="E24" s="502">
        <f t="shared" si="2"/>
        <v>0</v>
      </c>
      <c r="F24" s="502">
        <f t="shared" si="2"/>
        <v>0</v>
      </c>
      <c r="G24" s="502">
        <f t="shared" si="2"/>
        <v>131029.72099999999</v>
      </c>
      <c r="H24" s="502">
        <f t="shared" si="2"/>
        <v>0</v>
      </c>
      <c r="I24" s="502">
        <f t="shared" si="2"/>
        <v>0</v>
      </c>
      <c r="J24" s="502">
        <f t="shared" si="2"/>
        <v>0</v>
      </c>
      <c r="K24" s="502">
        <f t="shared" si="2"/>
        <v>0</v>
      </c>
      <c r="L24" s="502">
        <f t="shared" si="2"/>
        <v>0</v>
      </c>
      <c r="M24" s="502">
        <f t="shared" si="2"/>
        <v>0</v>
      </c>
      <c r="N24" s="502">
        <f t="shared" si="2"/>
        <v>0</v>
      </c>
      <c r="O24" s="502">
        <f t="shared" si="2"/>
        <v>131029.72099999999</v>
      </c>
    </row>
    <row r="25" spans="2:15" s="1145" customFormat="1" ht="20.100000000000001" customHeight="1">
      <c r="B25" s="486" t="s">
        <v>630</v>
      </c>
      <c r="C25" s="487" t="s">
        <v>629</v>
      </c>
      <c r="D25" s="488">
        <v>0</v>
      </c>
      <c r="E25" s="488">
        <v>0</v>
      </c>
      <c r="F25" s="488">
        <v>0</v>
      </c>
      <c r="G25" s="488">
        <v>0</v>
      </c>
      <c r="H25" s="488">
        <v>0</v>
      </c>
      <c r="I25" s="488">
        <v>0</v>
      </c>
      <c r="J25" s="488">
        <v>0</v>
      </c>
      <c r="K25" s="488">
        <v>0</v>
      </c>
      <c r="L25" s="488">
        <v>0</v>
      </c>
      <c r="M25" s="488">
        <v>0</v>
      </c>
      <c r="N25" s="488">
        <v>0</v>
      </c>
      <c r="O25" s="488">
        <v>0</v>
      </c>
    </row>
    <row r="26" spans="2:15" s="1145" customFormat="1" ht="20.100000000000001" customHeight="1">
      <c r="B26" s="489" t="s">
        <v>628</v>
      </c>
      <c r="C26" s="172" t="s">
        <v>627</v>
      </c>
      <c r="D26" s="490">
        <v>470487.83799999999</v>
      </c>
      <c r="E26" s="490">
        <v>0</v>
      </c>
      <c r="F26" s="490">
        <v>0</v>
      </c>
      <c r="G26" s="490">
        <v>0</v>
      </c>
      <c r="H26" s="490">
        <v>0</v>
      </c>
      <c r="I26" s="490">
        <v>0</v>
      </c>
      <c r="J26" s="490">
        <v>0</v>
      </c>
      <c r="K26" s="490">
        <v>0</v>
      </c>
      <c r="L26" s="490">
        <v>0</v>
      </c>
      <c r="M26" s="490">
        <v>0</v>
      </c>
      <c r="N26" s="490">
        <v>0</v>
      </c>
      <c r="O26" s="490">
        <v>0</v>
      </c>
    </row>
    <row r="27" spans="2:15" s="1145" customFormat="1" ht="20.100000000000001" customHeight="1">
      <c r="B27" s="489" t="s">
        <v>626</v>
      </c>
      <c r="C27" s="172" t="s">
        <v>625</v>
      </c>
      <c r="D27" s="490">
        <v>562544.40599999996</v>
      </c>
      <c r="E27" s="490">
        <v>0</v>
      </c>
      <c r="F27" s="490">
        <v>0</v>
      </c>
      <c r="G27" s="490">
        <v>0</v>
      </c>
      <c r="H27" s="490">
        <v>0</v>
      </c>
      <c r="I27" s="490">
        <v>0</v>
      </c>
      <c r="J27" s="490">
        <v>0</v>
      </c>
      <c r="K27" s="490">
        <v>0</v>
      </c>
      <c r="L27" s="490">
        <v>0</v>
      </c>
      <c r="M27" s="490">
        <v>0</v>
      </c>
      <c r="N27" s="490">
        <v>0</v>
      </c>
      <c r="O27" s="490">
        <v>0</v>
      </c>
    </row>
    <row r="28" spans="2:15" s="1145" customFormat="1" ht="20.100000000000001" customHeight="1">
      <c r="B28" s="489" t="s">
        <v>624</v>
      </c>
      <c r="C28" s="172" t="s">
        <v>623</v>
      </c>
      <c r="D28" s="490">
        <v>497292.93900000001</v>
      </c>
      <c r="E28" s="490">
        <v>0</v>
      </c>
      <c r="F28" s="490">
        <v>0</v>
      </c>
      <c r="G28" s="490">
        <v>339.416</v>
      </c>
      <c r="H28" s="490">
        <v>0</v>
      </c>
      <c r="I28" s="490">
        <v>0</v>
      </c>
      <c r="J28" s="490">
        <v>0</v>
      </c>
      <c r="K28" s="490">
        <v>0</v>
      </c>
      <c r="L28" s="490">
        <v>0</v>
      </c>
      <c r="M28" s="490">
        <v>0</v>
      </c>
      <c r="N28" s="490">
        <v>0</v>
      </c>
      <c r="O28" s="490">
        <v>339.416</v>
      </c>
    </row>
    <row r="29" spans="2:15" s="1145" customFormat="1" ht="20.100000000000001" customHeight="1">
      <c r="B29" s="489" t="s">
        <v>622</v>
      </c>
      <c r="C29" s="172" t="s">
        <v>621</v>
      </c>
      <c r="D29" s="490">
        <v>5989164.0659999996</v>
      </c>
      <c r="E29" s="490">
        <v>0</v>
      </c>
      <c r="F29" s="490">
        <v>0</v>
      </c>
      <c r="G29" s="490">
        <v>123311.697</v>
      </c>
      <c r="H29" s="490">
        <v>0</v>
      </c>
      <c r="I29" s="490">
        <v>0</v>
      </c>
      <c r="J29" s="490">
        <v>0</v>
      </c>
      <c r="K29" s="490">
        <v>0</v>
      </c>
      <c r="L29" s="490">
        <v>0</v>
      </c>
      <c r="M29" s="490">
        <v>0</v>
      </c>
      <c r="N29" s="490">
        <v>0</v>
      </c>
      <c r="O29" s="490">
        <v>123311.697</v>
      </c>
    </row>
    <row r="30" spans="2:15" s="1145" customFormat="1" ht="20.100000000000001" customHeight="1">
      <c r="B30" s="494" t="s">
        <v>620</v>
      </c>
      <c r="C30" s="495" t="s">
        <v>619</v>
      </c>
      <c r="D30" s="496">
        <v>2031261.145</v>
      </c>
      <c r="E30" s="496">
        <v>0</v>
      </c>
      <c r="F30" s="496">
        <v>0</v>
      </c>
      <c r="G30" s="496">
        <v>7378.6080000000002</v>
      </c>
      <c r="H30" s="496">
        <v>0</v>
      </c>
      <c r="I30" s="496">
        <v>0</v>
      </c>
      <c r="J30" s="496">
        <v>0</v>
      </c>
      <c r="K30" s="496">
        <v>0</v>
      </c>
      <c r="L30" s="496">
        <v>0</v>
      </c>
      <c r="M30" s="496">
        <v>0</v>
      </c>
      <c r="N30" s="496">
        <v>0</v>
      </c>
      <c r="O30" s="496">
        <v>7378.6080000000002</v>
      </c>
    </row>
    <row r="31" spans="2:15" ht="20.100000000000001" customHeight="1" thickBot="1">
      <c r="B31" s="458" t="s">
        <v>618</v>
      </c>
      <c r="C31" s="1115" t="s">
        <v>118</v>
      </c>
      <c r="D31" s="457">
        <f t="shared" ref="D31:O31" si="3">+D9+D10+D18+D24</f>
        <v>62310338.204000004</v>
      </c>
      <c r="E31" s="457">
        <f t="shared" si="3"/>
        <v>52692969.521000005</v>
      </c>
      <c r="F31" s="457">
        <f t="shared" si="3"/>
        <v>66618.289000000004</v>
      </c>
      <c r="G31" s="457">
        <f t="shared" si="3"/>
        <v>1013926.3080000001</v>
      </c>
      <c r="H31" s="457">
        <f t="shared" si="3"/>
        <v>452963.67499999999</v>
      </c>
      <c r="I31" s="457">
        <f t="shared" si="3"/>
        <v>91110.303</v>
      </c>
      <c r="J31" s="457">
        <f t="shared" si="3"/>
        <v>102754.895</v>
      </c>
      <c r="K31" s="457">
        <f t="shared" si="3"/>
        <v>136374.72399999999</v>
      </c>
      <c r="L31" s="457">
        <f t="shared" si="3"/>
        <v>50887.096000000005</v>
      </c>
      <c r="M31" s="457">
        <f t="shared" si="3"/>
        <v>17606.830000000002</v>
      </c>
      <c r="N31" s="457">
        <f t="shared" si="3"/>
        <v>31199.063999999998</v>
      </c>
      <c r="O31" s="457">
        <f t="shared" si="3"/>
        <v>1013926.3080000001</v>
      </c>
    </row>
    <row r="33" spans="3:16">
      <c r="C33" s="1231" t="s">
        <v>681</v>
      </c>
      <c r="D33" s="1232">
        <v>2.1120828408069073E-2</v>
      </c>
    </row>
    <row r="35" spans="3:16">
      <c r="D35" s="1443"/>
      <c r="E35" s="1443"/>
      <c r="F35" s="1443"/>
      <c r="G35" s="1443"/>
      <c r="H35" s="1443"/>
      <c r="I35" s="1443"/>
      <c r="J35" s="1443"/>
      <c r="K35" s="1443"/>
      <c r="L35" s="1443"/>
      <c r="M35" s="1443"/>
      <c r="N35" s="1443"/>
      <c r="O35" s="1443"/>
      <c r="P35" s="1443"/>
    </row>
  </sheetData>
  <mergeCells count="15">
    <mergeCell ref="M6:M8"/>
    <mergeCell ref="N6:N8"/>
    <mergeCell ref="D4:O4"/>
    <mergeCell ref="D5:F5"/>
    <mergeCell ref="G5:O5"/>
    <mergeCell ref="G6:G8"/>
    <mergeCell ref="H6:H8"/>
    <mergeCell ref="O6:O8"/>
    <mergeCell ref="I6:I8"/>
    <mergeCell ref="J6:J8"/>
    <mergeCell ref="K6:K8"/>
    <mergeCell ref="L6:L8"/>
    <mergeCell ref="D6:D7"/>
    <mergeCell ref="E6:E8"/>
    <mergeCell ref="F6:F8"/>
  </mergeCells>
  <hyperlinks>
    <hyperlink ref="Q1" location="Índice!A1" display="Voltar ao Índice" xr:uid="{00000000-0004-0000-2000-000000000000}"/>
  </hyperlinks>
  <pageMargins left="0.70866141732283472" right="0.70866141732283472" top="0.74803149606299213" bottom="0.74803149606299213" header="0.31496062992125984" footer="0.31496062992125984"/>
  <pageSetup paperSize="9" scale="49" fitToHeight="0" orientation="landscape" r:id="rId1"/>
  <headerFoot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pageSetUpPr fitToPage="1"/>
  </sheetPr>
  <dimension ref="A1:H21"/>
  <sheetViews>
    <sheetView showGridLines="0" zoomScale="85" zoomScaleNormal="85" workbookViewId="0">
      <selection activeCell="G13" sqref="G13"/>
    </sheetView>
  </sheetViews>
  <sheetFormatPr defaultColWidth="9.28515625" defaultRowHeight="16.5"/>
  <cols>
    <col min="1" max="1" width="34.42578125" style="1094" bestFit="1" customWidth="1"/>
    <col min="2" max="7" width="15.7109375" style="1094" customWidth="1"/>
    <col min="8" max="8" width="9.28515625" style="1094"/>
    <col min="9" max="9" width="1" style="1094" customWidth="1"/>
    <col min="10" max="10" width="9.28515625" style="1094"/>
    <col min="11" max="11" width="12.28515625" style="1094" bestFit="1" customWidth="1"/>
    <col min="12" max="16384" width="9.28515625" style="1094"/>
  </cols>
  <sheetData>
    <row r="1" spans="1:8" ht="19.5">
      <c r="A1" s="1098" t="s">
        <v>1350</v>
      </c>
      <c r="G1" s="4" t="s">
        <v>4</v>
      </c>
    </row>
    <row r="2" spans="1:8">
      <c r="A2" s="1083"/>
    </row>
    <row r="3" spans="1:8" ht="17.25" thickBot="1">
      <c r="A3" s="1083"/>
    </row>
    <row r="4" spans="1:8" s="1095" customFormat="1" ht="19.5" customHeight="1">
      <c r="A4" s="1552"/>
      <c r="B4" s="1554" t="s">
        <v>1349</v>
      </c>
      <c r="C4" s="1554"/>
      <c r="D4" s="1553" t="s">
        <v>1355</v>
      </c>
      <c r="E4" s="1553"/>
      <c r="F4" s="1553" t="s">
        <v>1591</v>
      </c>
      <c r="G4" s="1553"/>
      <c r="H4" s="1094"/>
    </row>
    <row r="5" spans="1:8" s="1095" customFormat="1" ht="19.5" customHeight="1">
      <c r="A5" s="1552"/>
      <c r="B5" s="1084" t="s">
        <v>1348</v>
      </c>
      <c r="C5" s="1084" t="s">
        <v>1347</v>
      </c>
      <c r="D5" s="1084" t="s">
        <v>1348</v>
      </c>
      <c r="E5" s="1084" t="s">
        <v>1347</v>
      </c>
      <c r="F5" s="1084" t="s">
        <v>1348</v>
      </c>
      <c r="G5" s="1084" t="s">
        <v>1347</v>
      </c>
      <c r="H5" s="1094"/>
    </row>
    <row r="6" spans="1:8" s="1095" customFormat="1" ht="26.25" customHeight="1">
      <c r="A6" s="1085" t="s">
        <v>740</v>
      </c>
      <c r="B6" s="1086">
        <v>16248391.309253247</v>
      </c>
      <c r="C6" s="1086">
        <v>16258216.573253248</v>
      </c>
      <c r="D6" s="1086">
        <v>15472952.616734762</v>
      </c>
      <c r="E6" s="1086">
        <v>15472952.616734762</v>
      </c>
      <c r="F6" s="1086">
        <v>16064500.823678119</v>
      </c>
      <c r="G6" s="1086">
        <v>16064500.8236781</v>
      </c>
      <c r="H6" s="1094"/>
    </row>
    <row r="7" spans="1:8" s="1095" customFormat="1" ht="26.25" customHeight="1">
      <c r="A7" s="1087" t="s">
        <v>1352</v>
      </c>
      <c r="B7" s="1088">
        <v>2655248.8154250928</v>
      </c>
      <c r="C7" s="1088">
        <v>2749896.2770700008</v>
      </c>
      <c r="D7" s="1088">
        <v>2622376.0480184131</v>
      </c>
      <c r="E7" s="1088">
        <v>2655266.3988999999</v>
      </c>
      <c r="F7" s="1088">
        <v>2577102.1892781276</v>
      </c>
      <c r="G7" s="1088">
        <v>2586066.5893800003</v>
      </c>
      <c r="H7" s="1094"/>
    </row>
    <row r="8" spans="1:8" s="1095" customFormat="1" ht="26.25" customHeight="1">
      <c r="A8" s="1089" t="s">
        <v>1353</v>
      </c>
      <c r="B8" s="1090">
        <v>0.16341610470157517</v>
      </c>
      <c r="C8" s="1090">
        <v>0.16913886370500905</v>
      </c>
      <c r="D8" s="1091">
        <v>0.16948129506854329</v>
      </c>
      <c r="E8" s="1091">
        <v>0.17160696246353127</v>
      </c>
      <c r="F8" s="1091">
        <v>0.16042217667166053</v>
      </c>
      <c r="G8" s="1091">
        <v>0.16098020210925523</v>
      </c>
      <c r="H8" s="1094"/>
    </row>
    <row r="9" spans="1:8" s="1095" customFormat="1" ht="26.25" customHeight="1">
      <c r="A9" s="1089" t="s">
        <v>1346</v>
      </c>
      <c r="B9" s="1088">
        <v>3055248.8154250928</v>
      </c>
      <c r="C9" s="1088">
        <v>3149896.2770700008</v>
      </c>
      <c r="D9" s="1088">
        <v>3022376.0480184131</v>
      </c>
      <c r="E9" s="1088">
        <v>3055266.3988999999</v>
      </c>
      <c r="F9" s="1088">
        <v>3277102.1892781276</v>
      </c>
      <c r="G9" s="1088">
        <v>3286066.5893800003</v>
      </c>
      <c r="H9" s="1094"/>
    </row>
    <row r="10" spans="1:8" s="1095" customFormat="1" ht="26.25" customHeight="1">
      <c r="A10" s="1089" t="s">
        <v>1351</v>
      </c>
      <c r="B10" s="1090">
        <v>0.18803392639154182</v>
      </c>
      <c r="C10" s="1090">
        <v>0.19374180820373404</v>
      </c>
      <c r="D10" s="1091">
        <v>0.19533285746312984</v>
      </c>
      <c r="E10" s="1091">
        <v>0.1974585248581178</v>
      </c>
      <c r="F10" s="1091">
        <v>0.20399651537555863</v>
      </c>
      <c r="G10" s="1091">
        <v>0.20455454081315333</v>
      </c>
      <c r="H10" s="1094"/>
    </row>
    <row r="11" spans="1:8" s="1095" customFormat="1" ht="26.25" customHeight="1">
      <c r="A11" s="1089" t="s">
        <v>1345</v>
      </c>
      <c r="B11" s="1088">
        <v>3329574.9056850928</v>
      </c>
      <c r="C11" s="1088">
        <v>3424222.3673300007</v>
      </c>
      <c r="D11" s="1092">
        <v>3295238.0074560032</v>
      </c>
      <c r="E11" s="1092">
        <v>3328128.3583400003</v>
      </c>
      <c r="F11" s="1092">
        <v>3548079.5944926394</v>
      </c>
      <c r="G11" s="1092">
        <v>3557043.9945900002</v>
      </c>
      <c r="H11" s="1094"/>
    </row>
    <row r="12" spans="1:8" s="1095" customFormat="1" ht="26.25" customHeight="1">
      <c r="A12" s="1089" t="s">
        <v>1344</v>
      </c>
      <c r="B12" s="1090">
        <v>0.20491720332885774</v>
      </c>
      <c r="C12" s="1090">
        <v>0.21061488213678153</v>
      </c>
      <c r="D12" s="1091">
        <v>0.21296762738690486</v>
      </c>
      <c r="E12" s="1091">
        <v>0.21509329478204858</v>
      </c>
      <c r="F12" s="1091">
        <v>0.22086460285544515</v>
      </c>
      <c r="G12" s="1091">
        <v>0.22142262829275899</v>
      </c>
      <c r="H12" s="1094"/>
    </row>
    <row r="13" spans="1:8" s="1095" customFormat="1" ht="26.25" customHeight="1">
      <c r="A13" s="1089" t="s">
        <v>1343</v>
      </c>
      <c r="B13" s="1091">
        <v>0.27338905509097111</v>
      </c>
      <c r="C13" s="1091">
        <v>0.27904535457434848</v>
      </c>
      <c r="D13" s="1091">
        <v>0.28528730536833047</v>
      </c>
      <c r="E13" s="1091">
        <v>0.2872048189054584</v>
      </c>
      <c r="F13" s="1091">
        <v>0.32177819462734486</v>
      </c>
      <c r="G13" s="1091">
        <v>0.32233622006465873</v>
      </c>
      <c r="H13" s="1094"/>
    </row>
    <row r="14" spans="1:8" s="1095" customFormat="1" ht="26.25" customHeight="1">
      <c r="A14" s="1089" t="s">
        <v>1342</v>
      </c>
      <c r="B14" s="1091">
        <v>7.7889734892366738E-2</v>
      </c>
      <c r="C14" s="1091">
        <v>8.176219048415366E-2</v>
      </c>
      <c r="D14" s="1091">
        <v>7.9553713923115721E-2</v>
      </c>
      <c r="E14" s="1091">
        <v>8.004097715727658E-2</v>
      </c>
      <c r="F14" s="1091">
        <v>9.0034143874328065E-2</v>
      </c>
      <c r="G14" s="1091">
        <v>9.0176200638546797E-2</v>
      </c>
      <c r="H14" s="1094"/>
    </row>
    <row r="15" spans="1:8" s="1095" customFormat="1" ht="26.25" customHeight="1">
      <c r="A15" s="1089" t="s">
        <v>1354</v>
      </c>
      <c r="B15" s="1090">
        <v>5.3532108406130298E-2</v>
      </c>
      <c r="C15" s="1090">
        <v>5.5099086785318101E-2</v>
      </c>
      <c r="D15" s="1091">
        <v>5.4469490825579801E-2</v>
      </c>
      <c r="E15" s="1091">
        <v>5.5029624286633799E-2</v>
      </c>
      <c r="F15" s="1091">
        <v>5.7078608562850998E-2</v>
      </c>
      <c r="G15" s="1091">
        <v>5.72258100879652E-2</v>
      </c>
      <c r="H15" s="1094"/>
    </row>
    <row r="16" spans="1:8" s="1095" customFormat="1" ht="26.25" customHeight="1">
      <c r="A16" s="1089" t="s">
        <v>1341</v>
      </c>
      <c r="B16" s="1550">
        <v>2.23E-2</v>
      </c>
      <c r="C16" s="1550"/>
      <c r="D16" s="1550">
        <v>2.0500000000000001E-2</v>
      </c>
      <c r="E16" s="1550"/>
      <c r="F16" s="1550">
        <v>2.1120828408069073E-2</v>
      </c>
      <c r="G16" s="1550"/>
      <c r="H16" s="1094"/>
    </row>
    <row r="17" spans="1:7" s="1095" customFormat="1" ht="26.25" customHeight="1">
      <c r="A17" s="1089" t="s">
        <v>1340</v>
      </c>
      <c r="B17" s="1550">
        <v>2.01E-2</v>
      </c>
      <c r="C17" s="1550"/>
      <c r="D17" s="1550">
        <v>1.7100000000000001E-2</v>
      </c>
      <c r="E17" s="1550"/>
      <c r="F17" s="1550">
        <v>1.647972257974837E-2</v>
      </c>
      <c r="G17" s="1550"/>
    </row>
    <row r="18" spans="1:7" s="1095" customFormat="1" ht="26.25" customHeight="1">
      <c r="A18" s="1099" t="s">
        <v>1356</v>
      </c>
      <c r="B18" s="1550">
        <v>1.174937796014299</v>
      </c>
      <c r="C18" s="1550"/>
      <c r="D18" s="1550">
        <v>1.1738498537081756</v>
      </c>
      <c r="E18" s="1550"/>
      <c r="F18" s="1550">
        <v>1.2123441370680512</v>
      </c>
      <c r="G18" s="1550"/>
    </row>
    <row r="19" spans="1:7" s="1095" customFormat="1" ht="26.25" customHeight="1" thickBot="1">
      <c r="A19" s="1093" t="s">
        <v>1339</v>
      </c>
      <c r="B19" s="1551">
        <v>1.3249247168658225</v>
      </c>
      <c r="C19" s="1551"/>
      <c r="D19" s="1551">
        <v>1.4966541054216194</v>
      </c>
      <c r="E19" s="1551"/>
      <c r="F19" s="1551">
        <v>1.4244736298238454</v>
      </c>
      <c r="G19" s="1551"/>
    </row>
    <row r="20" spans="1:7" s="1095" customFormat="1" ht="12.75" customHeight="1">
      <c r="F20" s="1096"/>
    </row>
    <row r="21" spans="1:7">
      <c r="G21" s="1097"/>
    </row>
  </sheetData>
  <mergeCells count="16">
    <mergeCell ref="D17:E17"/>
    <mergeCell ref="D18:E18"/>
    <mergeCell ref="D19:E19"/>
    <mergeCell ref="A4:A5"/>
    <mergeCell ref="F17:G17"/>
    <mergeCell ref="F18:G18"/>
    <mergeCell ref="F19:G19"/>
    <mergeCell ref="B17:C17"/>
    <mergeCell ref="B18:C18"/>
    <mergeCell ref="B19:C19"/>
    <mergeCell ref="F4:G4"/>
    <mergeCell ref="D4:E4"/>
    <mergeCell ref="B4:C4"/>
    <mergeCell ref="B16:C16"/>
    <mergeCell ref="F16:G16"/>
    <mergeCell ref="D16:E16"/>
  </mergeCells>
  <hyperlinks>
    <hyperlink ref="G1" location="Índice!A1" display="Voltar ao Índice" xr:uid="{00000000-0004-0000-0300-000000000000}"/>
  </hyperlinks>
  <printOptions horizontalCentered="1" verticalCentered="1"/>
  <pageMargins left="0.70866141732283472" right="0.70866141732283472" top="0.74803149606299213" bottom="0.74803149606299213" header="0.31496062992125984" footer="0.31496062992125984"/>
  <pageSetup paperSize="9" scale="67" orientation="portrait" r:id="rId1"/>
  <colBreaks count="1" manualBreakCount="1">
    <brk id="5"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7">
    <tabColor rgb="FFFF0000"/>
  </sheetPr>
  <dimension ref="B1:M15"/>
  <sheetViews>
    <sheetView showGridLines="0" zoomScale="85" zoomScaleNormal="85" zoomScalePageLayoutView="80" workbookViewId="0"/>
  </sheetViews>
  <sheetFormatPr defaultColWidth="8.7109375" defaultRowHeight="18.75"/>
  <cols>
    <col min="1" max="2" width="4.7109375" style="51" customWidth="1"/>
    <col min="3" max="3" width="31.42578125" style="51" customWidth="1"/>
    <col min="4" max="4" width="12.85546875" style="51" customWidth="1"/>
    <col min="5" max="5" width="13.7109375" style="51" customWidth="1"/>
    <col min="6" max="6" width="17.5703125" style="51" customWidth="1"/>
    <col min="7" max="7" width="18.5703125" style="51" customWidth="1"/>
    <col min="8" max="8" width="16.140625" style="51" customWidth="1"/>
    <col min="9" max="9" width="21.42578125" style="51" customWidth="1"/>
    <col min="10" max="10" width="28.140625" style="51" customWidth="1"/>
    <col min="11" max="12" width="8.7109375" style="51"/>
    <col min="13" max="13" width="14" style="51" bestFit="1" customWidth="1"/>
    <col min="14" max="16384" width="8.7109375" style="51"/>
  </cols>
  <sheetData>
    <row r="1" spans="2:13" ht="25.5" customHeight="1">
      <c r="B1" s="54" t="s">
        <v>1612</v>
      </c>
      <c r="D1" s="512"/>
      <c r="E1" s="512"/>
      <c r="F1" s="512"/>
      <c r="G1" s="512"/>
      <c r="H1" s="512"/>
      <c r="M1" s="4" t="s">
        <v>4</v>
      </c>
    </row>
    <row r="2" spans="2:13" s="376" customFormat="1" ht="22.5" customHeight="1">
      <c r="B2" s="376" t="s">
        <v>5</v>
      </c>
      <c r="D2" s="463"/>
      <c r="E2" s="463"/>
      <c r="H2" s="463"/>
      <c r="I2" s="463"/>
    </row>
    <row r="3" spans="2:13" s="376" customFormat="1" ht="8.1" customHeight="1">
      <c r="B3" s="463"/>
      <c r="C3" s="463"/>
      <c r="D3" s="463"/>
      <c r="E3" s="463"/>
      <c r="F3" s="1621"/>
      <c r="G3" s="1621"/>
      <c r="H3" s="463"/>
      <c r="I3" s="463"/>
    </row>
    <row r="4" spans="2:13" s="466" customFormat="1" ht="20.100000000000001" customHeight="1">
      <c r="B4" s="433"/>
      <c r="C4" s="433"/>
      <c r="D4" s="434" t="s">
        <v>6</v>
      </c>
      <c r="E4" s="434" t="s">
        <v>7</v>
      </c>
      <c r="F4" s="434" t="s">
        <v>8</v>
      </c>
      <c r="G4" s="434" t="s">
        <v>9</v>
      </c>
      <c r="H4" s="434" t="s">
        <v>10</v>
      </c>
      <c r="I4" s="434" t="s">
        <v>700</v>
      </c>
      <c r="J4" s="434" t="s">
        <v>72</v>
      </c>
    </row>
    <row r="5" spans="2:13" s="39" customFormat="1" ht="25.5" customHeight="1">
      <c r="B5" s="462"/>
      <c r="C5" s="462"/>
      <c r="D5" s="1557" t="s">
        <v>661</v>
      </c>
      <c r="E5" s="1557"/>
      <c r="F5" s="1557"/>
      <c r="G5" s="1557"/>
      <c r="H5" s="1557" t="s">
        <v>699</v>
      </c>
      <c r="I5" s="1557" t="s">
        <v>698</v>
      </c>
      <c r="J5" s="1557" t="s">
        <v>697</v>
      </c>
    </row>
    <row r="6" spans="2:13" s="39" customFormat="1" ht="25.5" customHeight="1">
      <c r="B6" s="462"/>
      <c r="C6" s="462"/>
      <c r="D6" s="1109"/>
      <c r="E6" s="1577" t="s">
        <v>696</v>
      </c>
      <c r="F6" s="1577"/>
      <c r="G6" s="1577" t="s">
        <v>695</v>
      </c>
      <c r="H6" s="1577"/>
      <c r="I6" s="1577"/>
      <c r="J6" s="1577"/>
    </row>
    <row r="7" spans="2:13" s="39" customFormat="1" ht="25.5" customHeight="1">
      <c r="B7" s="462"/>
      <c r="C7" s="462"/>
      <c r="D7" s="1109"/>
      <c r="E7" s="1622"/>
      <c r="F7" s="1577" t="s">
        <v>673</v>
      </c>
      <c r="G7" s="1577"/>
      <c r="H7" s="1577"/>
      <c r="I7" s="1577"/>
      <c r="J7" s="1577"/>
    </row>
    <row r="8" spans="2:13" s="39" customFormat="1" ht="25.5" customHeight="1" thickBot="1">
      <c r="B8" s="1109"/>
      <c r="C8" s="1109"/>
      <c r="D8" s="1113"/>
      <c r="E8" s="1623"/>
      <c r="F8" s="1620"/>
      <c r="G8" s="1620"/>
      <c r="H8" s="1620"/>
      <c r="I8" s="1620"/>
      <c r="J8" s="1620"/>
    </row>
    <row r="9" spans="2:13" s="466" customFormat="1" ht="20.100000000000001" customHeight="1">
      <c r="B9" s="503" t="s">
        <v>463</v>
      </c>
      <c r="C9" s="1116" t="s">
        <v>694</v>
      </c>
      <c r="D9" s="504">
        <f>+SUM(D10:D11)</f>
        <v>53642484.397</v>
      </c>
      <c r="E9" s="504">
        <f>+SUM(E10:E11)</f>
        <v>882896.58699999994</v>
      </c>
      <c r="F9" s="505">
        <f>+SUM(F10:F11)</f>
        <v>882896.58699999994</v>
      </c>
      <c r="G9" s="504">
        <f>+SUM(G10:G11)</f>
        <v>882896.58699999994</v>
      </c>
      <c r="H9" s="504">
        <f>+SUM(H10:H11)</f>
        <v>741987.77899999998</v>
      </c>
      <c r="I9" s="506"/>
      <c r="J9" s="504">
        <f>+SUM(J10:J11)</f>
        <v>0</v>
      </c>
    </row>
    <row r="10" spans="2:13" s="466" customFormat="1" ht="20.100000000000001" customHeight="1">
      <c r="B10" s="480" t="s">
        <v>443</v>
      </c>
      <c r="C10" s="507" t="s">
        <v>693</v>
      </c>
      <c r="D10" s="478">
        <v>45769747.673</v>
      </c>
      <c r="E10" s="478">
        <v>866514.348</v>
      </c>
      <c r="F10" s="478">
        <v>866514.348</v>
      </c>
      <c r="G10" s="478">
        <v>866514.348</v>
      </c>
      <c r="H10" s="478">
        <v>728334.94099999999</v>
      </c>
      <c r="I10" s="508"/>
      <c r="J10" s="478">
        <v>0</v>
      </c>
    </row>
    <row r="11" spans="2:13" s="466" customFormat="1" ht="20.100000000000001" customHeight="1">
      <c r="B11" s="480"/>
      <c r="C11" s="507" t="s">
        <v>1670</v>
      </c>
      <c r="D11" s="478">
        <v>7872736.7240000004</v>
      </c>
      <c r="E11" s="478">
        <v>16382.239</v>
      </c>
      <c r="F11" s="478">
        <v>16382.239</v>
      </c>
      <c r="G11" s="478">
        <v>16382.239</v>
      </c>
      <c r="H11" s="478">
        <v>13652.838</v>
      </c>
      <c r="I11" s="508"/>
      <c r="J11" s="478">
        <v>0</v>
      </c>
    </row>
    <row r="12" spans="2:13" s="466" customFormat="1" ht="20.100000000000001" customHeight="1">
      <c r="B12" s="480" t="s">
        <v>639</v>
      </c>
      <c r="C12" s="1117" t="s">
        <v>553</v>
      </c>
      <c r="D12" s="478">
        <f>+SUM(D13:D14)</f>
        <v>9681780.1149999984</v>
      </c>
      <c r="E12" s="478">
        <f>+SUM(E13:E14)</f>
        <v>131029.72100000001</v>
      </c>
      <c r="F12" s="478">
        <f>+SUM(F13:F14)</f>
        <v>131029.72100000001</v>
      </c>
      <c r="G12" s="509"/>
      <c r="H12" s="509"/>
      <c r="I12" s="478">
        <f>+SUM(I13:I14)</f>
        <v>51457.495000000003</v>
      </c>
      <c r="J12" s="509"/>
    </row>
    <row r="13" spans="2:13" s="466" customFormat="1" ht="20.100000000000001" customHeight="1">
      <c r="B13" s="477" t="s">
        <v>638</v>
      </c>
      <c r="C13" s="507" t="s">
        <v>693</v>
      </c>
      <c r="D13" s="478">
        <v>8668008.1889999993</v>
      </c>
      <c r="E13" s="478">
        <v>130851.94100000001</v>
      </c>
      <c r="F13" s="478">
        <v>130851.94100000001</v>
      </c>
      <c r="G13" s="508"/>
      <c r="H13" s="508"/>
      <c r="I13" s="478">
        <v>50959.898000000001</v>
      </c>
      <c r="J13" s="510"/>
    </row>
    <row r="14" spans="2:13" s="466" customFormat="1" ht="20.100000000000001" customHeight="1">
      <c r="B14" s="480"/>
      <c r="C14" s="507" t="s">
        <v>1670</v>
      </c>
      <c r="D14" s="478">
        <v>1013771.926</v>
      </c>
      <c r="E14" s="478">
        <v>177.78</v>
      </c>
      <c r="F14" s="478">
        <v>177.78</v>
      </c>
      <c r="G14" s="508"/>
      <c r="H14" s="508"/>
      <c r="I14" s="478">
        <v>497.59699999999998</v>
      </c>
      <c r="J14" s="510"/>
    </row>
    <row r="15" spans="2:13" s="514" customFormat="1" ht="20.100000000000001" customHeight="1" thickBot="1">
      <c r="B15" s="511" t="s">
        <v>631</v>
      </c>
      <c r="C15" s="1115" t="s">
        <v>118</v>
      </c>
      <c r="D15" s="457">
        <f t="shared" ref="D15:J15" si="0">+D9+D12</f>
        <v>63324264.511999995</v>
      </c>
      <c r="E15" s="457">
        <f t="shared" si="0"/>
        <v>1013926.308</v>
      </c>
      <c r="F15" s="457">
        <f t="shared" si="0"/>
        <v>1013926.308</v>
      </c>
      <c r="G15" s="457">
        <f t="shared" si="0"/>
        <v>882896.58699999994</v>
      </c>
      <c r="H15" s="457">
        <f t="shared" si="0"/>
        <v>741987.77899999998</v>
      </c>
      <c r="I15" s="457">
        <f t="shared" si="0"/>
        <v>51457.495000000003</v>
      </c>
      <c r="J15" s="457">
        <f t="shared" si="0"/>
        <v>0</v>
      </c>
    </row>
  </sheetData>
  <mergeCells count="9">
    <mergeCell ref="H5:H8"/>
    <mergeCell ref="F3:G3"/>
    <mergeCell ref="D5:G5"/>
    <mergeCell ref="I5:I8"/>
    <mergeCell ref="J5:J8"/>
    <mergeCell ref="E6:F6"/>
    <mergeCell ref="G6:G8"/>
    <mergeCell ref="E7:E8"/>
    <mergeCell ref="F7:F8"/>
  </mergeCells>
  <hyperlinks>
    <hyperlink ref="M1" location="Índice!A1" display="Voltar ao Índice" xr:uid="{00000000-0004-0000-2100-000000000000}"/>
  </hyperlinks>
  <pageMargins left="0.70866141732283472" right="0.70866141732283472" top="0.74803149606299213" bottom="0.74803149606299213" header="0.31496062992125984" footer="0.31496062992125984"/>
  <pageSetup paperSize="9" scale="65" orientation="landscape" r:id="rId1"/>
  <headerFooter>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8">
    <tabColor rgb="FFFF0000"/>
    <pageSetUpPr fitToPage="1"/>
  </sheetPr>
  <dimension ref="B1:K30"/>
  <sheetViews>
    <sheetView showGridLines="0" zoomScale="85" zoomScaleNormal="85" zoomScalePageLayoutView="80" workbookViewId="0"/>
  </sheetViews>
  <sheetFormatPr defaultColWidth="8.7109375" defaultRowHeight="18.75"/>
  <cols>
    <col min="1" max="1" width="14.140625" style="2" bestFit="1" customWidth="1"/>
    <col min="2" max="2" width="4.7109375" style="2" customWidth="1"/>
    <col min="3" max="3" width="54.85546875" style="2" customWidth="1"/>
    <col min="4" max="9" width="22.140625" style="2" customWidth="1"/>
    <col min="10" max="10" width="8.7109375" style="2"/>
    <col min="11" max="11" width="14.28515625" style="2" bestFit="1" customWidth="1"/>
    <col min="12" max="16384" width="8.7109375" style="2"/>
  </cols>
  <sheetData>
    <row r="1" spans="2:11" ht="25.5" customHeight="1">
      <c r="B1" s="1" t="s">
        <v>1613</v>
      </c>
      <c r="K1" s="4" t="s">
        <v>4</v>
      </c>
    </row>
    <row r="2" spans="2:11" ht="22.5" customHeight="1">
      <c r="B2" s="31" t="s">
        <v>5</v>
      </c>
      <c r="C2" s="460"/>
      <c r="D2" s="460"/>
      <c r="E2" s="1624"/>
      <c r="F2" s="1624"/>
      <c r="G2" s="460"/>
      <c r="H2" s="460"/>
      <c r="I2" s="460"/>
    </row>
    <row r="3" spans="2:11" ht="19.5">
      <c r="C3" s="460"/>
      <c r="D3" s="460"/>
      <c r="E3" s="460"/>
      <c r="F3" s="460"/>
      <c r="G3" s="460"/>
      <c r="H3" s="460"/>
      <c r="I3" s="460"/>
    </row>
    <row r="4" spans="2:11" s="12" customFormat="1" ht="16.5">
      <c r="B4" s="1122"/>
      <c r="C4" s="1122"/>
      <c r="D4" s="1011" t="s">
        <v>6</v>
      </c>
      <c r="E4" s="1011" t="s">
        <v>7</v>
      </c>
      <c r="F4" s="1011" t="s">
        <v>8</v>
      </c>
      <c r="G4" s="1011" t="s">
        <v>9</v>
      </c>
      <c r="H4" s="1011" t="s">
        <v>10</v>
      </c>
      <c r="I4" s="1011" t="s">
        <v>71</v>
      </c>
    </row>
    <row r="5" spans="2:11" s="158" customFormat="1" ht="16.5" customHeight="1">
      <c r="B5" s="465"/>
      <c r="C5" s="465"/>
      <c r="D5" s="1625" t="s">
        <v>721</v>
      </c>
      <c r="E5" s="1625"/>
      <c r="F5" s="1625"/>
      <c r="G5" s="1625"/>
      <c r="H5" s="1625" t="s">
        <v>699</v>
      </c>
      <c r="I5" s="1625" t="s">
        <v>697</v>
      </c>
    </row>
    <row r="6" spans="2:11" s="158" customFormat="1" ht="25.15" customHeight="1">
      <c r="B6" s="465"/>
      <c r="C6" s="465"/>
      <c r="D6" s="724"/>
      <c r="E6" s="1617" t="s">
        <v>696</v>
      </c>
      <c r="F6" s="1617"/>
      <c r="G6" s="1617" t="s">
        <v>720</v>
      </c>
      <c r="H6" s="1617"/>
      <c r="I6" s="1617"/>
    </row>
    <row r="7" spans="2:11" s="158" customFormat="1" ht="20.25" customHeight="1">
      <c r="B7" s="465"/>
      <c r="C7" s="465"/>
      <c r="D7" s="1110"/>
      <c r="E7" s="1627"/>
      <c r="F7" s="1617" t="s">
        <v>673</v>
      </c>
      <c r="G7" s="1617"/>
      <c r="H7" s="1617"/>
      <c r="I7" s="1617"/>
    </row>
    <row r="8" spans="2:11" s="158" customFormat="1" ht="20.25" customHeight="1" thickBot="1">
      <c r="B8" s="724"/>
      <c r="C8" s="724"/>
      <c r="D8" s="464"/>
      <c r="E8" s="1628"/>
      <c r="F8" s="1626"/>
      <c r="G8" s="1626"/>
      <c r="H8" s="1626"/>
      <c r="I8" s="1626"/>
    </row>
    <row r="9" spans="2:11" s="12" customFormat="1" ht="20.25" customHeight="1">
      <c r="B9" s="515" t="s">
        <v>463</v>
      </c>
      <c r="C9" s="516" t="s">
        <v>719</v>
      </c>
      <c r="D9" s="517">
        <v>279971.54100000003</v>
      </c>
      <c r="E9" s="517">
        <v>6593.8519999999999</v>
      </c>
      <c r="F9" s="517">
        <v>6593.8519999999999</v>
      </c>
      <c r="G9" s="517">
        <v>279971.54100000003</v>
      </c>
      <c r="H9" s="517">
        <v>-7126.4449999999997</v>
      </c>
      <c r="I9" s="517">
        <v>0</v>
      </c>
    </row>
    <row r="10" spans="2:11" s="12" customFormat="1" ht="20.25" customHeight="1">
      <c r="B10" s="518" t="s">
        <v>443</v>
      </c>
      <c r="C10" s="519" t="s">
        <v>718</v>
      </c>
      <c r="D10" s="520">
        <v>13460.800999999999</v>
      </c>
      <c r="E10" s="520">
        <v>2362.66</v>
      </c>
      <c r="F10" s="520">
        <v>2362.66</v>
      </c>
      <c r="G10" s="520">
        <v>13460.800999999999</v>
      </c>
      <c r="H10" s="520">
        <v>-1398.7950000000001</v>
      </c>
      <c r="I10" s="520">
        <v>0</v>
      </c>
    </row>
    <row r="11" spans="2:11" s="12" customFormat="1" ht="20.25" customHeight="1">
      <c r="B11" s="518" t="s">
        <v>645</v>
      </c>
      <c r="C11" s="519" t="s">
        <v>717</v>
      </c>
      <c r="D11" s="520">
        <v>1572852.645</v>
      </c>
      <c r="E11" s="520">
        <v>77603.085999999996</v>
      </c>
      <c r="F11" s="520">
        <v>77603.085999999996</v>
      </c>
      <c r="G11" s="520">
        <v>1572852.645</v>
      </c>
      <c r="H11" s="520">
        <v>-71174.023000000001</v>
      </c>
      <c r="I11" s="520">
        <v>0</v>
      </c>
    </row>
    <row r="12" spans="2:11" s="12" customFormat="1" ht="20.25" customHeight="1">
      <c r="B12" s="518" t="s">
        <v>644</v>
      </c>
      <c r="C12" s="519" t="s">
        <v>716</v>
      </c>
      <c r="D12" s="520">
        <v>307492.44799999997</v>
      </c>
      <c r="E12" s="520">
        <v>64.569000000000003</v>
      </c>
      <c r="F12" s="520">
        <v>64.569000000000003</v>
      </c>
      <c r="G12" s="520">
        <v>307492.44799999997</v>
      </c>
      <c r="H12" s="520">
        <v>-210.88200000000001</v>
      </c>
      <c r="I12" s="520">
        <v>0</v>
      </c>
    </row>
    <row r="13" spans="2:11" s="12" customFormat="1" ht="20.25" customHeight="1">
      <c r="B13" s="518" t="s">
        <v>643</v>
      </c>
      <c r="C13" s="519" t="s">
        <v>715</v>
      </c>
      <c r="D13" s="520">
        <v>33205.394999999997</v>
      </c>
      <c r="E13" s="521">
        <v>1704.7190000000001</v>
      </c>
      <c r="F13" s="521">
        <v>1704.7190000000001</v>
      </c>
      <c r="G13" s="520">
        <v>33205.394999999997</v>
      </c>
      <c r="H13" s="520">
        <v>-1450.0050000000001</v>
      </c>
      <c r="I13" s="520">
        <v>0</v>
      </c>
    </row>
    <row r="14" spans="2:11" s="12" customFormat="1" ht="20.25" customHeight="1">
      <c r="B14" s="518" t="s">
        <v>642</v>
      </c>
      <c r="C14" s="519" t="s">
        <v>714</v>
      </c>
      <c r="D14" s="520">
        <v>899503.81299999997</v>
      </c>
      <c r="E14" s="520">
        <v>49047.716999999997</v>
      </c>
      <c r="F14" s="520">
        <v>49047.716999999997</v>
      </c>
      <c r="G14" s="520">
        <v>899503.81299999997</v>
      </c>
      <c r="H14" s="520">
        <v>-43616.442999999999</v>
      </c>
      <c r="I14" s="520">
        <v>0</v>
      </c>
    </row>
    <row r="15" spans="2:11" s="12" customFormat="1" ht="20.25" customHeight="1">
      <c r="B15" s="518" t="s">
        <v>641</v>
      </c>
      <c r="C15" s="519" t="s">
        <v>713</v>
      </c>
      <c r="D15" s="520">
        <v>1890331.068</v>
      </c>
      <c r="E15" s="520">
        <v>74178.862999999998</v>
      </c>
      <c r="F15" s="520">
        <v>74178.862999999998</v>
      </c>
      <c r="G15" s="520">
        <v>1890331.068</v>
      </c>
      <c r="H15" s="520">
        <v>-66286.001999999993</v>
      </c>
      <c r="I15" s="520">
        <v>0</v>
      </c>
    </row>
    <row r="16" spans="2:11" s="12" customFormat="1" ht="20.25" customHeight="1">
      <c r="B16" s="518" t="s">
        <v>639</v>
      </c>
      <c r="C16" s="519" t="s">
        <v>712</v>
      </c>
      <c r="D16" s="520">
        <v>499897.47899999999</v>
      </c>
      <c r="E16" s="520">
        <v>49663.07</v>
      </c>
      <c r="F16" s="520">
        <v>49663.07</v>
      </c>
      <c r="G16" s="520">
        <v>499897.47899999999</v>
      </c>
      <c r="H16" s="520">
        <v>-35333.224000000002</v>
      </c>
      <c r="I16" s="520">
        <v>0</v>
      </c>
    </row>
    <row r="17" spans="2:9" s="12" customFormat="1" ht="20.25" customHeight="1">
      <c r="B17" s="522" t="s">
        <v>638</v>
      </c>
      <c r="C17" s="519" t="s">
        <v>711</v>
      </c>
      <c r="D17" s="520">
        <v>1135960.3559999999</v>
      </c>
      <c r="E17" s="520">
        <v>98140.862999999998</v>
      </c>
      <c r="F17" s="520">
        <v>98140.862999999998</v>
      </c>
      <c r="G17" s="520">
        <v>1135960.3559999999</v>
      </c>
      <c r="H17" s="520">
        <v>-73784.985000000001</v>
      </c>
      <c r="I17" s="520">
        <v>0</v>
      </c>
    </row>
    <row r="18" spans="2:9" s="12" customFormat="1" ht="20.25" customHeight="1">
      <c r="B18" s="518" t="s">
        <v>636</v>
      </c>
      <c r="C18" s="519" t="s">
        <v>710</v>
      </c>
      <c r="D18" s="523">
        <v>92943.334000000003</v>
      </c>
      <c r="E18" s="523">
        <v>2703.18</v>
      </c>
      <c r="F18" s="523">
        <v>2703.18</v>
      </c>
      <c r="G18" s="523">
        <v>92943.334000000003</v>
      </c>
      <c r="H18" s="523">
        <v>-2947.29</v>
      </c>
      <c r="I18" s="523">
        <v>0</v>
      </c>
    </row>
    <row r="19" spans="2:9" s="12" customFormat="1" ht="20.25" customHeight="1">
      <c r="B19" s="518" t="s">
        <v>635</v>
      </c>
      <c r="C19" s="519" t="s">
        <v>709</v>
      </c>
      <c r="D19" s="523">
        <v>0</v>
      </c>
      <c r="E19" s="523">
        <v>0</v>
      </c>
      <c r="F19" s="523">
        <v>0</v>
      </c>
      <c r="G19" s="523">
        <v>0</v>
      </c>
      <c r="H19" s="523">
        <v>0</v>
      </c>
      <c r="I19" s="523">
        <v>0</v>
      </c>
    </row>
    <row r="20" spans="2:9" s="12" customFormat="1" ht="20.25" customHeight="1">
      <c r="B20" s="518" t="s">
        <v>634</v>
      </c>
      <c r="C20" s="519" t="s">
        <v>708</v>
      </c>
      <c r="D20" s="523">
        <v>1193800.9210000001</v>
      </c>
      <c r="E20" s="523">
        <v>47496.105000000003</v>
      </c>
      <c r="F20" s="523">
        <v>47496.105000000003</v>
      </c>
      <c r="G20" s="523">
        <v>1193800.9210000001</v>
      </c>
      <c r="H20" s="523">
        <v>-40516.656000000003</v>
      </c>
      <c r="I20" s="523">
        <v>0</v>
      </c>
    </row>
    <row r="21" spans="2:9" s="12" customFormat="1" ht="20.25" customHeight="1">
      <c r="B21" s="518" t="s">
        <v>633</v>
      </c>
      <c r="C21" s="519" t="s">
        <v>707</v>
      </c>
      <c r="D21" s="523">
        <v>635021.375</v>
      </c>
      <c r="E21" s="523">
        <v>13032.054</v>
      </c>
      <c r="F21" s="523">
        <v>13032.054</v>
      </c>
      <c r="G21" s="523">
        <v>635021.375</v>
      </c>
      <c r="H21" s="523">
        <v>-15874.647000000001</v>
      </c>
      <c r="I21" s="523">
        <v>0</v>
      </c>
    </row>
    <row r="22" spans="2:9" s="12" customFormat="1" ht="20.25" customHeight="1">
      <c r="B22" s="518" t="s">
        <v>632</v>
      </c>
      <c r="C22" s="519" t="s">
        <v>706</v>
      </c>
      <c r="D22" s="523">
        <v>328317.11</v>
      </c>
      <c r="E22" s="523">
        <v>20878.558000000001</v>
      </c>
      <c r="F22" s="523">
        <v>20878.558000000001</v>
      </c>
      <c r="G22" s="523">
        <v>328317.11</v>
      </c>
      <c r="H22" s="523">
        <v>-24213.999</v>
      </c>
      <c r="I22" s="523">
        <v>0</v>
      </c>
    </row>
    <row r="23" spans="2:9" s="12" customFormat="1" ht="20.25" customHeight="1">
      <c r="B23" s="522" t="s">
        <v>631</v>
      </c>
      <c r="C23" s="519" t="s">
        <v>705</v>
      </c>
      <c r="D23" s="523">
        <v>253.81100000000001</v>
      </c>
      <c r="E23" s="523">
        <v>0</v>
      </c>
      <c r="F23" s="523">
        <v>0</v>
      </c>
      <c r="G23" s="523">
        <v>253.81100000000001</v>
      </c>
      <c r="H23" s="523">
        <v>-3.7170000000000001</v>
      </c>
      <c r="I23" s="523">
        <v>0</v>
      </c>
    </row>
    <row r="24" spans="2:9" s="12" customFormat="1" ht="20.25" customHeight="1">
      <c r="B24" s="518" t="s">
        <v>630</v>
      </c>
      <c r="C24" s="519" t="s">
        <v>704</v>
      </c>
      <c r="D24" s="523">
        <v>59720.124000000003</v>
      </c>
      <c r="E24" s="523">
        <v>1058.268</v>
      </c>
      <c r="F24" s="523">
        <v>1058.268</v>
      </c>
      <c r="G24" s="523">
        <v>59720.124000000003</v>
      </c>
      <c r="H24" s="523">
        <v>-1183.375</v>
      </c>
      <c r="I24" s="523">
        <v>0</v>
      </c>
    </row>
    <row r="25" spans="2:9" s="12" customFormat="1" ht="20.25" customHeight="1">
      <c r="B25" s="518" t="s">
        <v>628</v>
      </c>
      <c r="C25" s="519" t="s">
        <v>703</v>
      </c>
      <c r="D25" s="523">
        <v>238312.682</v>
      </c>
      <c r="E25" s="523">
        <v>2698.2139999999999</v>
      </c>
      <c r="F25" s="523">
        <v>2698.2139999999999</v>
      </c>
      <c r="G25" s="523">
        <v>238312.682</v>
      </c>
      <c r="H25" s="523">
        <v>-4496.6059999999998</v>
      </c>
      <c r="I25" s="523">
        <v>0</v>
      </c>
    </row>
    <row r="26" spans="2:9" s="12" customFormat="1" ht="20.25" customHeight="1">
      <c r="B26" s="518" t="s">
        <v>626</v>
      </c>
      <c r="C26" s="519" t="s">
        <v>702</v>
      </c>
      <c r="D26" s="523">
        <v>88392.410999999993</v>
      </c>
      <c r="E26" s="523">
        <v>8289.9580000000005</v>
      </c>
      <c r="F26" s="523">
        <v>8289.9580000000005</v>
      </c>
      <c r="G26" s="523">
        <v>88392.410999999993</v>
      </c>
      <c r="H26" s="523">
        <v>-6208.4260000000004</v>
      </c>
      <c r="I26" s="523">
        <v>0</v>
      </c>
    </row>
    <row r="27" spans="2:9" s="12" customFormat="1" ht="20.25" customHeight="1">
      <c r="B27" s="524" t="s">
        <v>624</v>
      </c>
      <c r="C27" s="525" t="s">
        <v>701</v>
      </c>
      <c r="D27" s="526">
        <v>214520.54500000001</v>
      </c>
      <c r="E27" s="526">
        <v>2488.4699999999998</v>
      </c>
      <c r="F27" s="526">
        <v>2488.4699999999998</v>
      </c>
      <c r="G27" s="526">
        <v>214520.54500000001</v>
      </c>
      <c r="H27" s="526">
        <v>-5755.31</v>
      </c>
      <c r="I27" s="526">
        <v>0</v>
      </c>
    </row>
    <row r="28" spans="2:9" s="31" customFormat="1" ht="20.25" customHeight="1" thickBot="1">
      <c r="B28" s="527" t="s">
        <v>622</v>
      </c>
      <c r="C28" s="528" t="s">
        <v>118</v>
      </c>
      <c r="D28" s="529">
        <f t="shared" ref="D28:I28" si="0">+SUM(D9:D27)</f>
        <v>9483957.8589999992</v>
      </c>
      <c r="E28" s="530">
        <f t="shared" si="0"/>
        <v>458004.20599999995</v>
      </c>
      <c r="F28" s="530">
        <f t="shared" si="0"/>
        <v>458004.20599999995</v>
      </c>
      <c r="G28" s="530">
        <f t="shared" si="0"/>
        <v>9483957.8589999992</v>
      </c>
      <c r="H28" s="530">
        <f t="shared" si="0"/>
        <v>-401580.83</v>
      </c>
      <c r="I28" s="530">
        <f t="shared" si="0"/>
        <v>0</v>
      </c>
    </row>
    <row r="30" spans="2:9">
      <c r="D30" s="141"/>
      <c r="E30" s="141"/>
      <c r="F30" s="141"/>
      <c r="G30" s="141"/>
      <c r="H30" s="141"/>
      <c r="I30" s="141"/>
    </row>
  </sheetData>
  <mergeCells count="8">
    <mergeCell ref="E2:F2"/>
    <mergeCell ref="D5:G5"/>
    <mergeCell ref="H5:H8"/>
    <mergeCell ref="I5:I8"/>
    <mergeCell ref="E6:F6"/>
    <mergeCell ref="E7:E8"/>
    <mergeCell ref="F7:F8"/>
    <mergeCell ref="G6:G8"/>
  </mergeCells>
  <hyperlinks>
    <hyperlink ref="K1" location="Índice!A1" display="Voltar ao Índice" xr:uid="{00000000-0004-0000-2200-000000000000}"/>
  </hyperlinks>
  <pageMargins left="0.70866141732283472" right="0.70866141732283472" top="0.74803149606299213" bottom="0.74803149606299213" header="0.31496062992125984" footer="0.31496062992125984"/>
  <pageSetup paperSize="9" scale="57" orientation="landscape" r:id="rId1"/>
  <headerFooter>
    <oddFooter>&amp;C&amp;P</oddFooter>
  </headerFooter>
  <colBreaks count="1" manualBreakCount="1">
    <brk id="9"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0">
    <tabColor rgb="FFFF0000"/>
  </sheetPr>
  <dimension ref="B1:I17"/>
  <sheetViews>
    <sheetView showGridLines="0" zoomScale="85" zoomScaleNormal="85" zoomScalePageLayoutView="80" workbookViewId="0"/>
  </sheetViews>
  <sheetFormatPr defaultColWidth="8.7109375" defaultRowHeight="18.75"/>
  <cols>
    <col min="1" max="2" width="4.7109375" style="2" customWidth="1"/>
    <col min="3" max="3" width="26.42578125" style="2" customWidth="1"/>
    <col min="4" max="4" width="15" style="2" customWidth="1"/>
    <col min="5" max="6" width="29.85546875" style="2" customWidth="1"/>
    <col min="7" max="8" width="8.7109375" style="2"/>
    <col min="9" max="9" width="14.28515625" style="2" bestFit="1" customWidth="1"/>
    <col min="10" max="16384" width="8.7109375" style="2"/>
  </cols>
  <sheetData>
    <row r="1" spans="2:9" ht="25.5" customHeight="1">
      <c r="B1" s="1" t="s">
        <v>1614</v>
      </c>
      <c r="I1" s="4" t="s">
        <v>4</v>
      </c>
    </row>
    <row r="2" spans="2:9" s="5" customFormat="1" ht="22.5" customHeight="1">
      <c r="B2" s="1630" t="s">
        <v>5</v>
      </c>
      <c r="C2" s="1630"/>
      <c r="D2" s="466"/>
      <c r="E2" s="466"/>
      <c r="F2" s="466"/>
    </row>
    <row r="3" spans="2:9" s="46" customFormat="1" ht="20.100000000000001" customHeight="1">
      <c r="B3" s="1629"/>
      <c r="C3" s="1629"/>
      <c r="E3" s="370" t="s">
        <v>6</v>
      </c>
      <c r="F3" s="370" t="s">
        <v>7</v>
      </c>
    </row>
    <row r="4" spans="2:9" s="46" customFormat="1" ht="20.100000000000001" customHeight="1">
      <c r="B4" s="1629"/>
      <c r="C4" s="1629"/>
      <c r="E4" s="1557" t="s">
        <v>731</v>
      </c>
      <c r="F4" s="1557"/>
    </row>
    <row r="5" spans="2:9" s="46" customFormat="1" ht="20.100000000000001" customHeight="1">
      <c r="B5" s="1629"/>
      <c r="C5" s="1629"/>
      <c r="D5" s="433"/>
      <c r="E5" s="1577"/>
      <c r="F5" s="1577"/>
    </row>
    <row r="6" spans="2:9" s="46" customFormat="1" ht="17.25" thickBot="1">
      <c r="B6" s="1629"/>
      <c r="C6" s="1629"/>
      <c r="D6" s="433"/>
      <c r="E6" s="1113" t="s">
        <v>730</v>
      </c>
      <c r="F6" s="1113" t="s">
        <v>729</v>
      </c>
    </row>
    <row r="7" spans="2:9" s="466" customFormat="1" ht="24" customHeight="1">
      <c r="B7" s="503" t="s">
        <v>463</v>
      </c>
      <c r="C7" s="1633" t="s">
        <v>728</v>
      </c>
      <c r="D7" s="1633"/>
      <c r="E7" s="531">
        <v>0</v>
      </c>
      <c r="F7" s="531">
        <v>0</v>
      </c>
    </row>
    <row r="8" spans="2:9" s="466" customFormat="1" ht="24" customHeight="1">
      <c r="B8" s="477" t="s">
        <v>443</v>
      </c>
      <c r="C8" s="1634" t="s">
        <v>727</v>
      </c>
      <c r="D8" s="1634"/>
      <c r="E8" s="532">
        <v>53157.794999999998</v>
      </c>
      <c r="F8" s="532">
        <v>33520.080999999998</v>
      </c>
    </row>
    <row r="9" spans="2:9" s="466" customFormat="1" ht="24" customHeight="1">
      <c r="B9" s="477" t="s">
        <v>645</v>
      </c>
      <c r="C9" s="1635" t="s">
        <v>726</v>
      </c>
      <c r="D9" s="1635"/>
      <c r="E9" s="532">
        <v>18594.009999999998</v>
      </c>
      <c r="F9" s="532">
        <v>10585.450999999999</v>
      </c>
    </row>
    <row r="10" spans="2:9" s="466" customFormat="1" ht="24" customHeight="1">
      <c r="B10" s="477" t="s">
        <v>644</v>
      </c>
      <c r="C10" s="1635" t="s">
        <v>725</v>
      </c>
      <c r="D10" s="1635"/>
      <c r="E10" s="532">
        <v>13972.529</v>
      </c>
      <c r="F10" s="532">
        <v>6916.0190000000002</v>
      </c>
    </row>
    <row r="11" spans="2:9" s="466" customFormat="1" ht="24" customHeight="1">
      <c r="B11" s="477" t="s">
        <v>643</v>
      </c>
      <c r="C11" s="1635" t="s">
        <v>724</v>
      </c>
      <c r="D11" s="1635"/>
      <c r="E11" s="532">
        <v>2244.7869999999998</v>
      </c>
      <c r="F11" s="532">
        <v>2112.9639999999999</v>
      </c>
    </row>
    <row r="12" spans="2:9" s="466" customFormat="1" ht="24" customHeight="1">
      <c r="B12" s="477" t="s">
        <v>642</v>
      </c>
      <c r="C12" s="1635" t="s">
        <v>723</v>
      </c>
      <c r="D12" s="1635"/>
      <c r="E12" s="532">
        <v>0</v>
      </c>
      <c r="F12" s="532">
        <v>0</v>
      </c>
    </row>
    <row r="13" spans="2:9" s="466" customFormat="1" ht="24" customHeight="1">
      <c r="B13" s="481" t="s">
        <v>641</v>
      </c>
      <c r="C13" s="1631" t="s">
        <v>722</v>
      </c>
      <c r="D13" s="1631"/>
      <c r="E13" s="533">
        <v>18346.469000000001</v>
      </c>
      <c r="F13" s="533">
        <v>13905.647000000001</v>
      </c>
    </row>
    <row r="14" spans="2:9" s="376" customFormat="1" ht="24" customHeight="1" thickBot="1">
      <c r="B14" s="458" t="s">
        <v>639</v>
      </c>
      <c r="C14" s="1632" t="s">
        <v>118</v>
      </c>
      <c r="D14" s="1632"/>
      <c r="E14" s="534">
        <f>+E7+E8</f>
        <v>53157.794999999998</v>
      </c>
      <c r="F14" s="534">
        <f>+F7+F8</f>
        <v>33520.080999999998</v>
      </c>
    </row>
    <row r="15" spans="2:9">
      <c r="B15" s="15"/>
      <c r="C15" s="15"/>
      <c r="D15" s="15"/>
      <c r="E15" s="15"/>
      <c r="F15" s="15"/>
    </row>
    <row r="17" spans="5:6">
      <c r="E17" s="1443"/>
      <c r="F17" s="1443"/>
    </row>
  </sheetData>
  <mergeCells count="14">
    <mergeCell ref="C13:D13"/>
    <mergeCell ref="C14:D14"/>
    <mergeCell ref="C7:D7"/>
    <mergeCell ref="C8:D8"/>
    <mergeCell ref="C9:D9"/>
    <mergeCell ref="C10:D10"/>
    <mergeCell ref="C11:D11"/>
    <mergeCell ref="C12:D12"/>
    <mergeCell ref="B6:C6"/>
    <mergeCell ref="B2:C2"/>
    <mergeCell ref="B3:C3"/>
    <mergeCell ref="B4:C4"/>
    <mergeCell ref="E4:F5"/>
    <mergeCell ref="B5:C5"/>
  </mergeCells>
  <hyperlinks>
    <hyperlink ref="I1" location="Índice!A1" display="Voltar ao Índice" xr:uid="{00000000-0004-0000-2400-000000000000}"/>
  </hyperlinks>
  <pageMargins left="0.70866141732283472" right="0.70866141732283472" top="0.74803149606299213" bottom="0.74803149606299213" header="0.31496062992125984" footer="0.31496062992125984"/>
  <pageSetup paperSize="9" scale="92" orientation="landscape" r:id="rId1"/>
  <headerFooter>
    <oddFooter>&amp;C&amp;P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1">
    <tabColor rgb="FFFF0000"/>
    <pageSetUpPr fitToPage="1"/>
  </sheetPr>
  <dimension ref="B1:Q18"/>
  <sheetViews>
    <sheetView showGridLines="0" zoomScale="85" zoomScaleNormal="85" zoomScalePageLayoutView="80" workbookViewId="0"/>
  </sheetViews>
  <sheetFormatPr defaultColWidth="8.7109375" defaultRowHeight="18.75"/>
  <cols>
    <col min="1" max="1" width="4.7109375" style="2" customWidth="1"/>
    <col min="2" max="2" width="8.7109375" style="2"/>
    <col min="3" max="3" width="42.5703125" style="2" customWidth="1"/>
    <col min="4" max="5" width="14.5703125" style="2" customWidth="1"/>
    <col min="6" max="6" width="16.28515625" style="2" customWidth="1"/>
    <col min="7" max="7" width="14.5703125" style="2" customWidth="1"/>
    <col min="8" max="8" width="16.140625" style="2" customWidth="1"/>
    <col min="9" max="15" width="14.5703125" style="2" customWidth="1"/>
    <col min="16" max="16" width="8.7109375" style="2"/>
    <col min="17" max="17" width="14" style="2" bestFit="1" customWidth="1"/>
    <col min="18" max="16384" width="8.7109375" style="2"/>
  </cols>
  <sheetData>
    <row r="1" spans="2:17" ht="25.5" customHeight="1">
      <c r="B1" s="1" t="s">
        <v>1615</v>
      </c>
      <c r="Q1" s="4" t="s">
        <v>4</v>
      </c>
    </row>
    <row r="2" spans="2:17" s="5" customFormat="1" ht="22.5" customHeight="1">
      <c r="B2" s="5" t="s">
        <v>5</v>
      </c>
      <c r="C2" s="435"/>
      <c r="D2" s="435"/>
      <c r="E2" s="1630"/>
      <c r="F2" s="1630"/>
      <c r="G2" s="1630"/>
      <c r="H2" s="1630"/>
      <c r="I2" s="1630"/>
      <c r="J2" s="1630"/>
      <c r="K2" s="1630"/>
      <c r="L2" s="1630"/>
      <c r="M2" s="1630"/>
      <c r="N2" s="1630"/>
      <c r="O2" s="435"/>
    </row>
    <row r="3" spans="2:17" s="5" customFormat="1" ht="19.5">
      <c r="C3" s="435"/>
      <c r="D3" s="435"/>
      <c r="E3" s="435"/>
      <c r="F3" s="435"/>
      <c r="G3" s="435"/>
      <c r="H3" s="435"/>
      <c r="I3" s="435"/>
      <c r="J3" s="435"/>
      <c r="K3" s="435"/>
      <c r="L3" s="435"/>
      <c r="M3" s="435"/>
      <c r="N3" s="435"/>
      <c r="O3" s="435"/>
    </row>
    <row r="4" spans="2:17" s="467" customFormat="1" ht="20.100000000000001" customHeight="1">
      <c r="B4" s="468"/>
      <c r="C4" s="468"/>
      <c r="D4" s="471" t="s">
        <v>6</v>
      </c>
      <c r="E4" s="455" t="s">
        <v>7</v>
      </c>
      <c r="F4" s="471" t="s">
        <v>8</v>
      </c>
      <c r="G4" s="455" t="s">
        <v>9</v>
      </c>
      <c r="H4" s="471" t="s">
        <v>10</v>
      </c>
      <c r="I4" s="471" t="s">
        <v>71</v>
      </c>
      <c r="J4" s="471" t="s">
        <v>72</v>
      </c>
      <c r="K4" s="471" t="s">
        <v>73</v>
      </c>
      <c r="L4" s="471" t="s">
        <v>483</v>
      </c>
      <c r="M4" s="471" t="s">
        <v>482</v>
      </c>
      <c r="N4" s="471" t="s">
        <v>481</v>
      </c>
      <c r="O4" s="471" t="s">
        <v>480</v>
      </c>
    </row>
    <row r="5" spans="2:17" s="46" customFormat="1" ht="24.95" customHeight="1">
      <c r="D5" s="1636" t="s">
        <v>739</v>
      </c>
      <c r="E5" s="1636"/>
      <c r="F5" s="1638" t="s">
        <v>738</v>
      </c>
      <c r="G5" s="1638"/>
      <c r="H5" s="1638"/>
      <c r="I5" s="1638"/>
      <c r="J5" s="470"/>
      <c r="K5" s="470"/>
      <c r="L5" s="470"/>
      <c r="M5" s="470"/>
      <c r="N5" s="470"/>
      <c r="O5" s="470"/>
    </row>
    <row r="6" spans="2:17" s="46" customFormat="1" ht="24.95" customHeight="1">
      <c r="C6" s="433"/>
      <c r="D6" s="1637"/>
      <c r="E6" s="1637"/>
      <c r="F6" s="469"/>
      <c r="G6" s="469"/>
      <c r="H6" s="1577" t="s">
        <v>737</v>
      </c>
      <c r="I6" s="1577"/>
      <c r="J6" s="1577" t="s">
        <v>736</v>
      </c>
      <c r="K6" s="1577"/>
      <c r="L6" s="1577" t="s">
        <v>735</v>
      </c>
      <c r="M6" s="1577"/>
      <c r="N6" s="1577" t="s">
        <v>734</v>
      </c>
      <c r="O6" s="1577"/>
    </row>
    <row r="7" spans="2:17" s="46" customFormat="1" ht="61.5" customHeight="1" thickBot="1">
      <c r="B7" s="466"/>
      <c r="C7" s="433"/>
      <c r="D7" s="1109" t="s">
        <v>721</v>
      </c>
      <c r="E7" s="1109" t="s">
        <v>729</v>
      </c>
      <c r="F7" s="1109" t="s">
        <v>730</v>
      </c>
      <c r="G7" s="1109" t="s">
        <v>729</v>
      </c>
      <c r="H7" s="1109" t="s">
        <v>730</v>
      </c>
      <c r="I7" s="1109" t="s">
        <v>729</v>
      </c>
      <c r="J7" s="1109" t="s">
        <v>730</v>
      </c>
      <c r="K7" s="1109" t="s">
        <v>729</v>
      </c>
      <c r="L7" s="1109" t="s">
        <v>730</v>
      </c>
      <c r="M7" s="1109" t="s">
        <v>729</v>
      </c>
      <c r="N7" s="1109" t="s">
        <v>730</v>
      </c>
      <c r="O7" s="1109" t="s">
        <v>729</v>
      </c>
    </row>
    <row r="8" spans="2:17" s="46" customFormat="1" ht="24.75" customHeight="1">
      <c r="B8" s="503" t="s">
        <v>463</v>
      </c>
      <c r="C8" s="1116" t="s">
        <v>733</v>
      </c>
      <c r="D8" s="503">
        <v>0</v>
      </c>
      <c r="E8" s="503">
        <v>0</v>
      </c>
      <c r="F8" s="503">
        <v>0</v>
      </c>
      <c r="G8" s="503">
        <v>0</v>
      </c>
      <c r="H8" s="535"/>
      <c r="I8" s="535"/>
      <c r="J8" s="535"/>
      <c r="K8" s="535"/>
      <c r="L8" s="535"/>
      <c r="M8" s="535"/>
      <c r="N8" s="535"/>
      <c r="O8" s="535"/>
    </row>
    <row r="9" spans="2:17" s="46" customFormat="1" ht="24.75" customHeight="1">
      <c r="B9" s="477" t="s">
        <v>443</v>
      </c>
      <c r="C9" s="1117" t="s">
        <v>732</v>
      </c>
      <c r="D9" s="532">
        <v>0</v>
      </c>
      <c r="E9" s="532">
        <v>0</v>
      </c>
      <c r="F9" s="532">
        <f t="shared" ref="F9:O9" si="0">+SUM(F10:F14)</f>
        <v>53157.794999999998</v>
      </c>
      <c r="G9" s="532">
        <f t="shared" si="0"/>
        <v>33520.081000000006</v>
      </c>
      <c r="H9" s="532">
        <f t="shared" si="0"/>
        <v>2526.6410000000005</v>
      </c>
      <c r="I9" s="532">
        <f t="shared" si="0"/>
        <v>434.68799999999999</v>
      </c>
      <c r="J9" s="532">
        <f t="shared" si="0"/>
        <v>2985.5829999999996</v>
      </c>
      <c r="K9" s="532">
        <f t="shared" si="0"/>
        <v>795.46199999999999</v>
      </c>
      <c r="L9" s="532">
        <f t="shared" si="0"/>
        <v>47645.570999999996</v>
      </c>
      <c r="M9" s="532">
        <f t="shared" si="0"/>
        <v>32289.931000000004</v>
      </c>
      <c r="N9" s="536">
        <f t="shared" si="0"/>
        <v>22262.415000000001</v>
      </c>
      <c r="O9" s="536">
        <f t="shared" si="0"/>
        <v>9897.65</v>
      </c>
    </row>
    <row r="10" spans="2:17" s="46" customFormat="1" ht="24.75" customHeight="1">
      <c r="B10" s="477" t="s">
        <v>645</v>
      </c>
      <c r="C10" s="537" t="s">
        <v>726</v>
      </c>
      <c r="D10" s="1184"/>
      <c r="E10" s="1184"/>
      <c r="F10" s="532">
        <v>18594.009999999998</v>
      </c>
      <c r="G10" s="532">
        <v>10585.450999999999</v>
      </c>
      <c r="H10" s="532">
        <v>1773.173</v>
      </c>
      <c r="I10" s="532">
        <v>122.848</v>
      </c>
      <c r="J10" s="532">
        <v>1408.2149999999999</v>
      </c>
      <c r="K10" s="532">
        <v>193.40299999999999</v>
      </c>
      <c r="L10" s="532">
        <v>15412.621999999999</v>
      </c>
      <c r="M10" s="532">
        <v>10269.200000000001</v>
      </c>
      <c r="N10" s="532">
        <v>5540.6180000000004</v>
      </c>
      <c r="O10" s="532">
        <v>1802.9829999999999</v>
      </c>
    </row>
    <row r="11" spans="2:17" s="46" customFormat="1" ht="24.75" customHeight="1">
      <c r="B11" s="477" t="s">
        <v>644</v>
      </c>
      <c r="C11" s="537" t="s">
        <v>725</v>
      </c>
      <c r="D11" s="1185"/>
      <c r="E11" s="1185"/>
      <c r="F11" s="532">
        <v>13972.529</v>
      </c>
      <c r="G11" s="532">
        <v>6916.0190000000002</v>
      </c>
      <c r="H11" s="532">
        <v>469.07799999999997</v>
      </c>
      <c r="I11" s="532">
        <v>43.911999999999999</v>
      </c>
      <c r="J11" s="532">
        <v>988.22299999999996</v>
      </c>
      <c r="K11" s="532">
        <v>63.679000000000002</v>
      </c>
      <c r="L11" s="532">
        <v>12515.227999999999</v>
      </c>
      <c r="M11" s="532">
        <v>6808.4279999999999</v>
      </c>
      <c r="N11" s="532">
        <v>5824.7460000000001</v>
      </c>
      <c r="O11" s="532">
        <v>1005.429</v>
      </c>
    </row>
    <row r="12" spans="2:17" s="46" customFormat="1" ht="24.75" customHeight="1">
      <c r="B12" s="477" t="s">
        <v>643</v>
      </c>
      <c r="C12" s="537" t="s">
        <v>724</v>
      </c>
      <c r="D12" s="1185"/>
      <c r="E12" s="1185"/>
      <c r="F12" s="532">
        <v>2244.7869999999998</v>
      </c>
      <c r="G12" s="532">
        <v>2112.9639999999999</v>
      </c>
      <c r="H12" s="532">
        <v>271.33600000000001</v>
      </c>
      <c r="I12" s="532">
        <v>254.874</v>
      </c>
      <c r="J12" s="532">
        <v>545.53</v>
      </c>
      <c r="K12" s="532">
        <v>534.904</v>
      </c>
      <c r="L12" s="532">
        <v>1427.921</v>
      </c>
      <c r="M12" s="532">
        <v>1323.1859999999999</v>
      </c>
      <c r="N12" s="532">
        <v>1747.585</v>
      </c>
      <c r="O12" s="532">
        <v>1615.7619999999999</v>
      </c>
    </row>
    <row r="13" spans="2:17" s="46" customFormat="1" ht="24.75" customHeight="1">
      <c r="B13" s="477" t="s">
        <v>642</v>
      </c>
      <c r="C13" s="537" t="s">
        <v>723</v>
      </c>
      <c r="D13" s="1185"/>
      <c r="E13" s="1185"/>
      <c r="F13" s="532">
        <v>0</v>
      </c>
      <c r="G13" s="532">
        <v>0</v>
      </c>
      <c r="H13" s="532">
        <v>0</v>
      </c>
      <c r="I13" s="532">
        <v>0</v>
      </c>
      <c r="J13" s="532">
        <v>0</v>
      </c>
      <c r="K13" s="532">
        <v>0</v>
      </c>
      <c r="L13" s="532">
        <v>0</v>
      </c>
      <c r="M13" s="532">
        <v>0</v>
      </c>
      <c r="N13" s="532">
        <v>0</v>
      </c>
      <c r="O13" s="532">
        <v>0</v>
      </c>
    </row>
    <row r="14" spans="2:17" s="46" customFormat="1" ht="24.75" customHeight="1">
      <c r="B14" s="481" t="s">
        <v>641</v>
      </c>
      <c r="C14" s="538" t="s">
        <v>722</v>
      </c>
      <c r="D14" s="1186"/>
      <c r="E14" s="1186"/>
      <c r="F14" s="532">
        <v>18346.469000000001</v>
      </c>
      <c r="G14" s="532">
        <v>13905.647000000001</v>
      </c>
      <c r="H14" s="532">
        <v>13.054</v>
      </c>
      <c r="I14" s="532">
        <v>13.054</v>
      </c>
      <c r="J14" s="532">
        <v>43.615000000000002</v>
      </c>
      <c r="K14" s="532">
        <v>3.476</v>
      </c>
      <c r="L14" s="532">
        <v>18289.8</v>
      </c>
      <c r="M14" s="532">
        <v>13889.117</v>
      </c>
      <c r="N14" s="533">
        <v>9149.4660000000003</v>
      </c>
      <c r="O14" s="533">
        <v>5473.4759999999997</v>
      </c>
    </row>
    <row r="15" spans="2:17" s="5" customFormat="1" ht="24.75" customHeight="1" thickBot="1">
      <c r="B15" s="458" t="s">
        <v>639</v>
      </c>
      <c r="C15" s="1115" t="s">
        <v>118</v>
      </c>
      <c r="D15" s="539">
        <f t="shared" ref="D15:O15" si="1">+D8+D9</f>
        <v>0</v>
      </c>
      <c r="E15" s="539">
        <f t="shared" si="1"/>
        <v>0</v>
      </c>
      <c r="F15" s="539">
        <f t="shared" si="1"/>
        <v>53157.794999999998</v>
      </c>
      <c r="G15" s="539">
        <f t="shared" si="1"/>
        <v>33520.081000000006</v>
      </c>
      <c r="H15" s="539">
        <f t="shared" si="1"/>
        <v>2526.6410000000005</v>
      </c>
      <c r="I15" s="539">
        <f t="shared" si="1"/>
        <v>434.68799999999999</v>
      </c>
      <c r="J15" s="539">
        <f t="shared" si="1"/>
        <v>2985.5829999999996</v>
      </c>
      <c r="K15" s="539">
        <f t="shared" si="1"/>
        <v>795.46199999999999</v>
      </c>
      <c r="L15" s="539">
        <f t="shared" si="1"/>
        <v>47645.570999999996</v>
      </c>
      <c r="M15" s="539">
        <f t="shared" si="1"/>
        <v>32289.931000000004</v>
      </c>
      <c r="N15" s="539">
        <f t="shared" si="1"/>
        <v>22262.415000000001</v>
      </c>
      <c r="O15" s="539">
        <f t="shared" si="1"/>
        <v>9897.65</v>
      </c>
    </row>
    <row r="18" spans="4:15">
      <c r="D18" s="1443"/>
      <c r="E18" s="1443"/>
      <c r="F18" s="1443"/>
      <c r="G18" s="1443"/>
      <c r="H18" s="1443"/>
      <c r="I18" s="1443"/>
      <c r="J18" s="1443"/>
      <c r="K18" s="1443"/>
      <c r="L18" s="1443"/>
      <c r="M18" s="1443"/>
      <c r="N18" s="1443"/>
      <c r="O18" s="1443"/>
    </row>
  </sheetData>
  <mergeCells count="11">
    <mergeCell ref="M2:N2"/>
    <mergeCell ref="L6:M6"/>
    <mergeCell ref="N6:O6"/>
    <mergeCell ref="D5:E6"/>
    <mergeCell ref="F5:I5"/>
    <mergeCell ref="H6:I6"/>
    <mergeCell ref="J6:K6"/>
    <mergeCell ref="E2:F2"/>
    <mergeCell ref="G2:H2"/>
    <mergeCell ref="I2:J2"/>
    <mergeCell ref="K2:L2"/>
  </mergeCells>
  <hyperlinks>
    <hyperlink ref="Q1" location="Índice!A1" display="Voltar ao Índice" xr:uid="{00000000-0004-0000-2500-000000000000}"/>
  </hyperlinks>
  <pageMargins left="0.70866141732283472" right="0.70866141732283472" top="0.74803149606299213" bottom="0.74803149606299213" header="0.31496062992125984" footer="0.31496062992125984"/>
  <pageSetup paperSize="9" scale="51" orientation="landscape" r:id="rId1"/>
  <headerFooter>
    <oddFooter>&amp;C&amp;P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2">
    <tabColor rgb="FFFF0000"/>
  </sheetPr>
  <dimension ref="B1:U51"/>
  <sheetViews>
    <sheetView showGridLines="0" zoomScale="85" zoomScaleNormal="85" workbookViewId="0"/>
  </sheetViews>
  <sheetFormatPr defaultRowHeight="16.5"/>
  <cols>
    <col min="1" max="1" width="0.85546875" style="1233" customWidth="1"/>
    <col min="2" max="2" width="12.7109375" style="1233" bestFit="1" customWidth="1"/>
    <col min="3" max="3" width="0.85546875" style="1233" customWidth="1"/>
    <col min="4" max="4" width="19.42578125" style="1233" customWidth="1"/>
    <col min="5" max="5" width="0.85546875" style="1233" customWidth="1"/>
    <col min="6" max="6" width="12.7109375" style="1233" bestFit="1" customWidth="1"/>
    <col min="7" max="7" width="0.85546875" style="1233" customWidth="1"/>
    <col min="8" max="8" width="19.42578125" style="1233" customWidth="1"/>
    <col min="9" max="10" width="9.140625" style="1233"/>
    <col min="11" max="11" width="12.7109375" style="1233" bestFit="1" customWidth="1"/>
    <col min="12" max="12" width="2.7109375" style="1233" customWidth="1"/>
    <col min="13" max="13" width="8.140625" style="1233" bestFit="1" customWidth="1"/>
    <col min="14" max="14" width="2.7109375" style="1233" customWidth="1"/>
    <col min="15" max="15" width="15.5703125" style="1233" bestFit="1" customWidth="1"/>
    <col min="16" max="16384" width="9.140625" style="1233"/>
  </cols>
  <sheetData>
    <row r="1" spans="2:21" ht="18" customHeight="1">
      <c r="C1" s="87"/>
      <c r="F1" s="54"/>
      <c r="G1" s="87"/>
    </row>
    <row r="3" spans="2:21" ht="24">
      <c r="B3" s="54" t="s">
        <v>1472</v>
      </c>
      <c r="H3" s="1234"/>
      <c r="K3" s="54" t="s">
        <v>1761</v>
      </c>
    </row>
    <row r="5" spans="2:21" ht="46.5" customHeight="1" thickBot="1">
      <c r="B5" s="1639" t="s">
        <v>1463</v>
      </c>
      <c r="C5" s="35"/>
      <c r="D5" s="1235" t="s">
        <v>1460</v>
      </c>
      <c r="E5" s="1235"/>
      <c r="F5" s="1639" t="s">
        <v>1463</v>
      </c>
      <c r="G5" s="35"/>
      <c r="H5" s="1235" t="s">
        <v>1462</v>
      </c>
      <c r="K5" s="1242" t="s">
        <v>1463</v>
      </c>
      <c r="M5" s="1242" t="s">
        <v>1464</v>
      </c>
      <c r="O5" s="1242" t="s">
        <v>1465</v>
      </c>
    </row>
    <row r="6" spans="2:21" ht="17.25" thickBot="1">
      <c r="B6" s="1640"/>
      <c r="C6" s="1236"/>
      <c r="D6" s="1237" t="s">
        <v>1461</v>
      </c>
      <c r="E6" s="35"/>
      <c r="F6" s="1640"/>
      <c r="G6" s="1236"/>
      <c r="H6" s="1237" t="s">
        <v>1461</v>
      </c>
      <c r="K6" s="1243">
        <v>1</v>
      </c>
      <c r="M6" s="1243" t="s">
        <v>1702</v>
      </c>
      <c r="O6" s="1243" t="s">
        <v>1703</v>
      </c>
    </row>
    <row r="7" spans="2:21" ht="23.25" customHeight="1">
      <c r="B7" s="1238" t="s">
        <v>1681</v>
      </c>
      <c r="C7" s="1238"/>
      <c r="D7" s="1239">
        <v>0.31853999999999999</v>
      </c>
      <c r="E7" s="1484"/>
      <c r="F7" s="1238" t="s">
        <v>1682</v>
      </c>
      <c r="G7" s="1238"/>
      <c r="H7" s="1239">
        <v>0.45</v>
      </c>
      <c r="K7" s="1243" t="s">
        <v>1704</v>
      </c>
      <c r="M7" s="1243" t="s">
        <v>1705</v>
      </c>
      <c r="O7" s="1243" t="s">
        <v>1706</v>
      </c>
    </row>
    <row r="8" spans="2:21" ht="23.25" customHeight="1">
      <c r="B8" s="1240" t="s">
        <v>1683</v>
      </c>
      <c r="C8" s="1240"/>
      <c r="D8" s="1241">
        <v>0.17810000000000001</v>
      </c>
      <c r="E8" s="1484"/>
      <c r="F8" s="1240">
        <v>2</v>
      </c>
      <c r="G8" s="1240"/>
      <c r="H8" s="1241">
        <v>0.45</v>
      </c>
      <c r="K8" s="1243" t="s">
        <v>1683</v>
      </c>
      <c r="M8" s="1243" t="s">
        <v>1707</v>
      </c>
      <c r="O8" s="1243" t="s">
        <v>1708</v>
      </c>
    </row>
    <row r="9" spans="2:21" ht="23.25" customHeight="1">
      <c r="B9" s="1240" t="s">
        <v>1684</v>
      </c>
      <c r="C9" s="1240"/>
      <c r="D9" s="1241">
        <v>0.11269999999999999</v>
      </c>
      <c r="E9" s="1484"/>
      <c r="F9" s="1240" t="s">
        <v>1685</v>
      </c>
      <c r="G9" s="1240"/>
      <c r="H9" s="1241">
        <v>0.45</v>
      </c>
      <c r="K9" s="1243" t="s">
        <v>1684</v>
      </c>
      <c r="M9" s="1243" t="s">
        <v>1709</v>
      </c>
      <c r="O9" s="1243" t="s">
        <v>1217</v>
      </c>
    </row>
    <row r="10" spans="2:21" ht="23.25" customHeight="1">
      <c r="B10" s="1240" t="s">
        <v>754</v>
      </c>
      <c r="C10" s="1240"/>
      <c r="D10" s="1241">
        <v>7.0129999999999998E-2</v>
      </c>
      <c r="E10" s="1484"/>
      <c r="F10" s="1240">
        <v>3</v>
      </c>
      <c r="G10" s="1240"/>
      <c r="H10" s="1241">
        <v>0.26471488780867236</v>
      </c>
      <c r="K10" s="1243" t="s">
        <v>778</v>
      </c>
      <c r="M10" s="1243" t="s">
        <v>1710</v>
      </c>
      <c r="O10" s="1243" t="s">
        <v>1711</v>
      </c>
    </row>
    <row r="11" spans="2:21" ht="23.25" customHeight="1">
      <c r="B11" s="1240" t="s">
        <v>1686</v>
      </c>
      <c r="C11" s="1240"/>
      <c r="D11" s="1241">
        <v>4.3159999999999997E-2</v>
      </c>
      <c r="E11" s="1484"/>
      <c r="F11" s="1240" t="s">
        <v>1687</v>
      </c>
      <c r="G11" s="1240"/>
      <c r="H11" s="1241">
        <v>0.12653872043592668</v>
      </c>
      <c r="K11" s="1243" t="s">
        <v>1712</v>
      </c>
      <c r="M11" s="1243" t="s">
        <v>1713</v>
      </c>
      <c r="O11" s="1243" t="s">
        <v>1714</v>
      </c>
    </row>
    <row r="12" spans="2:21" ht="23.25" customHeight="1">
      <c r="B12" s="1240" t="s">
        <v>751</v>
      </c>
      <c r="C12" s="1240"/>
      <c r="D12" s="1241">
        <v>2.6380000000000001E-2</v>
      </c>
      <c r="E12" s="1484"/>
      <c r="F12" s="1240">
        <v>4</v>
      </c>
      <c r="G12" s="1240"/>
      <c r="H12" s="1241">
        <v>6.0487900405264E-2</v>
      </c>
      <c r="K12" s="1243" t="s">
        <v>748</v>
      </c>
      <c r="M12" s="1243" t="s">
        <v>1715</v>
      </c>
      <c r="O12" s="1243" t="s">
        <v>1716</v>
      </c>
    </row>
    <row r="13" spans="2:21" ht="23.25" customHeight="1">
      <c r="B13" s="1240" t="s">
        <v>1688</v>
      </c>
      <c r="C13" s="1240"/>
      <c r="D13" s="1241">
        <v>1.6049999999999998E-2</v>
      </c>
      <c r="E13" s="1484"/>
      <c r="F13" s="1240" t="s">
        <v>747</v>
      </c>
      <c r="G13" s="1240"/>
      <c r="H13" s="1241">
        <v>2.8914359832568206E-2</v>
      </c>
      <c r="K13" s="1243">
        <v>5</v>
      </c>
      <c r="M13" s="1243" t="s">
        <v>1717</v>
      </c>
      <c r="O13" s="1243" t="s">
        <v>1718</v>
      </c>
    </row>
    <row r="14" spans="2:21" ht="23.25" customHeight="1">
      <c r="B14" s="1240" t="s">
        <v>1689</v>
      </c>
      <c r="C14" s="1240"/>
      <c r="D14" s="1241">
        <v>9.75E-3</v>
      </c>
      <c r="E14" s="1484"/>
      <c r="F14" s="1240">
        <v>5</v>
      </c>
      <c r="G14" s="1240"/>
      <c r="H14" s="1241">
        <v>1.3821610585353977E-2</v>
      </c>
      <c r="K14" s="1243" t="s">
        <v>1719</v>
      </c>
      <c r="M14" s="1243" t="s">
        <v>1720</v>
      </c>
      <c r="O14" s="1243" t="s">
        <v>1721</v>
      </c>
      <c r="U14" s="1495"/>
    </row>
    <row r="15" spans="2:21" ht="23.25" customHeight="1">
      <c r="B15" s="1240" t="s">
        <v>1690</v>
      </c>
      <c r="C15" s="1240"/>
      <c r="D15" s="1241">
        <v>5.9100000000000003E-3</v>
      </c>
      <c r="E15" s="1484"/>
      <c r="F15" s="1240" t="s">
        <v>1691</v>
      </c>
      <c r="G15" s="1240"/>
      <c r="H15" s="1241">
        <v>6.6069911379463154E-3</v>
      </c>
      <c r="K15" s="1243" t="s">
        <v>1722</v>
      </c>
      <c r="M15" s="1243" t="s">
        <v>1723</v>
      </c>
      <c r="O15" s="1243" t="s">
        <v>1724</v>
      </c>
    </row>
    <row r="16" spans="2:21" ht="23.25" customHeight="1">
      <c r="B16" s="1240" t="s">
        <v>1692</v>
      </c>
      <c r="C16" s="1240"/>
      <c r="D16" s="1241">
        <v>3.5799999999999998E-3</v>
      </c>
      <c r="E16" s="1484"/>
      <c r="F16" s="1240">
        <v>6</v>
      </c>
      <c r="G16" s="1240"/>
      <c r="H16" s="1241">
        <v>3.1582666598317572E-3</v>
      </c>
      <c r="K16" s="1243" t="s">
        <v>1693</v>
      </c>
      <c r="M16" s="1243" t="s">
        <v>1725</v>
      </c>
      <c r="O16" s="1243" t="s">
        <v>1726</v>
      </c>
    </row>
    <row r="17" spans="2:15" ht="23.25" customHeight="1">
      <c r="B17" s="1240" t="s">
        <v>1693</v>
      </c>
      <c r="C17" s="1240"/>
      <c r="D17" s="1241">
        <v>2.1700000000000001E-3</v>
      </c>
      <c r="E17" s="1484"/>
      <c r="F17" s="1240" t="s">
        <v>1694</v>
      </c>
      <c r="G17" s="1240"/>
      <c r="H17" s="1241">
        <v>1.5097111659976149E-3</v>
      </c>
      <c r="K17" s="1243" t="s">
        <v>1727</v>
      </c>
      <c r="M17" s="1243" t="s">
        <v>1728</v>
      </c>
      <c r="O17" s="1243" t="s">
        <v>1729</v>
      </c>
    </row>
    <row r="18" spans="2:15" ht="23.25" customHeight="1">
      <c r="B18" s="1240" t="s">
        <v>1695</v>
      </c>
      <c r="C18" s="1240"/>
      <c r="D18" s="1241">
        <v>1.31E-3</v>
      </c>
      <c r="E18" s="1484"/>
      <c r="F18" s="1240">
        <v>7</v>
      </c>
      <c r="G18" s="1240"/>
      <c r="H18" s="1241">
        <v>7.2167047631731393E-4</v>
      </c>
      <c r="K18" s="1243" t="s">
        <v>1696</v>
      </c>
      <c r="M18" s="1243" t="s">
        <v>1730</v>
      </c>
      <c r="O18" s="1243" t="s">
        <v>1216</v>
      </c>
    </row>
    <row r="19" spans="2:15" ht="23.25" customHeight="1">
      <c r="B19" s="1240" t="s">
        <v>1696</v>
      </c>
      <c r="C19" s="1240"/>
      <c r="D19" s="1241">
        <v>8.0000000000000004E-4</v>
      </c>
      <c r="E19" s="1484"/>
      <c r="F19" s="1240" t="s">
        <v>1697</v>
      </c>
      <c r="G19" s="1240"/>
      <c r="H19" s="1241">
        <v>3.4497212984704292E-4</v>
      </c>
      <c r="K19" s="1243" t="s">
        <v>1731</v>
      </c>
      <c r="M19" s="1243" t="s">
        <v>1732</v>
      </c>
      <c r="O19" s="1243" t="s">
        <v>1733</v>
      </c>
    </row>
    <row r="20" spans="2:15" ht="23.25" customHeight="1">
      <c r="B20" s="1240" t="s">
        <v>1698</v>
      </c>
      <c r="C20" s="1240"/>
      <c r="D20" s="1241">
        <v>4.8000000000000001E-4</v>
      </c>
      <c r="E20" s="1484"/>
      <c r="F20" s="1240">
        <v>8</v>
      </c>
      <c r="G20" s="1240"/>
      <c r="H20" s="1241">
        <v>2.9999999999999997E-4</v>
      </c>
      <c r="K20" s="1243" t="s">
        <v>1734</v>
      </c>
      <c r="M20" s="1243" t="s">
        <v>1735</v>
      </c>
      <c r="O20" s="1243" t="s">
        <v>1736</v>
      </c>
    </row>
    <row r="21" spans="2:15" ht="23.25" customHeight="1">
      <c r="B21" s="1240" t="s">
        <v>1699</v>
      </c>
      <c r="C21" s="1240"/>
      <c r="D21" s="1241">
        <v>4.8000000000000001E-4</v>
      </c>
      <c r="E21" s="1484"/>
      <c r="F21" s="1240" t="s">
        <v>1700</v>
      </c>
      <c r="G21" s="1240"/>
      <c r="H21" s="1241">
        <v>2.9999999999999997E-4</v>
      </c>
      <c r="K21" s="1243">
        <v>9</v>
      </c>
      <c r="M21" s="1243" t="s">
        <v>1737</v>
      </c>
      <c r="O21" s="1243" t="s">
        <v>1738</v>
      </c>
    </row>
    <row r="22" spans="2:15" ht="23.25" customHeight="1">
      <c r="B22" s="1240" t="s">
        <v>1701</v>
      </c>
      <c r="C22" s="1240"/>
      <c r="D22" s="1241">
        <v>4.8000000000000001E-4</v>
      </c>
      <c r="E22" s="1484"/>
      <c r="F22" s="1458"/>
      <c r="G22" s="1458"/>
      <c r="H22" s="1459"/>
      <c r="K22" s="1243" t="s">
        <v>1739</v>
      </c>
      <c r="M22" s="1243" t="s">
        <v>1740</v>
      </c>
      <c r="O22" s="1243" t="s">
        <v>1741</v>
      </c>
    </row>
    <row r="23" spans="2:15">
      <c r="K23" s="1243" t="s">
        <v>1701</v>
      </c>
      <c r="M23" s="1243" t="s">
        <v>1742</v>
      </c>
      <c r="O23" s="1243" t="s">
        <v>1743</v>
      </c>
    </row>
    <row r="24" spans="2:15">
      <c r="H24"/>
    </row>
    <row r="25" spans="2:15" ht="23.25" customHeight="1">
      <c r="H25"/>
    </row>
    <row r="26" spans="2:15" ht="23.25" customHeight="1">
      <c r="H26"/>
    </row>
    <row r="27" spans="2:15" ht="23.25" customHeight="1">
      <c r="H27"/>
    </row>
    <row r="28" spans="2:15" ht="23.25" customHeight="1">
      <c r="H28"/>
    </row>
    <row r="29" spans="2:15" ht="23.25" customHeight="1">
      <c r="H29"/>
    </row>
    <row r="30" spans="2:15" ht="23.25" customHeight="1">
      <c r="H30"/>
    </row>
    <row r="31" spans="2:15" ht="23.25" customHeight="1">
      <c r="H31"/>
    </row>
    <row r="32" spans="2:15" ht="23.25" customHeight="1">
      <c r="H32"/>
    </row>
    <row r="33" spans="8:8" ht="23.25" customHeight="1">
      <c r="H33"/>
    </row>
    <row r="34" spans="8:8" ht="23.25" customHeight="1">
      <c r="H34"/>
    </row>
    <row r="35" spans="8:8" ht="23.25" customHeight="1">
      <c r="H35"/>
    </row>
    <row r="36" spans="8:8" ht="23.25" customHeight="1">
      <c r="H36"/>
    </row>
    <row r="37" spans="8:8" ht="23.25" customHeight="1">
      <c r="H37"/>
    </row>
    <row r="38" spans="8:8" ht="23.25" customHeight="1">
      <c r="H38"/>
    </row>
    <row r="39" spans="8:8" ht="23.25" customHeight="1">
      <c r="H39"/>
    </row>
    <row r="40" spans="8:8" ht="23.25" customHeight="1">
      <c r="H40"/>
    </row>
    <row r="41" spans="8:8" ht="23.25" customHeight="1">
      <c r="H41"/>
    </row>
    <row r="42" spans="8:8" ht="23.25" customHeight="1">
      <c r="H42"/>
    </row>
    <row r="43" spans="8:8">
      <c r="H43"/>
    </row>
    <row r="44" spans="8:8">
      <c r="H44"/>
    </row>
    <row r="45" spans="8:8">
      <c r="H45"/>
    </row>
    <row r="46" spans="8:8">
      <c r="H46"/>
    </row>
    <row r="47" spans="8:8">
      <c r="H47"/>
    </row>
    <row r="48" spans="8:8">
      <c r="H48"/>
    </row>
    <row r="49" spans="8:8">
      <c r="H49"/>
    </row>
    <row r="50" spans="8:8">
      <c r="H50"/>
    </row>
    <row r="51" spans="8:8">
      <c r="H51"/>
    </row>
  </sheetData>
  <mergeCells count="2">
    <mergeCell ref="B5:B6"/>
    <mergeCell ref="F5:F6"/>
  </mergeCells>
  <pageMargins left="0.7" right="0.7" top="0.75" bottom="0.75" header="0.3" footer="0.3"/>
  <pageSetup paperSize="9" scale="63"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7">
    <tabColor rgb="FFFF0000"/>
    <pageSetUpPr autoPageBreaks="0" fitToPage="1"/>
  </sheetPr>
  <dimension ref="B1:I23"/>
  <sheetViews>
    <sheetView showGridLines="0" zoomScaleNormal="100" zoomScaleSheetLayoutView="100" zoomScalePageLayoutView="70" workbookViewId="0"/>
  </sheetViews>
  <sheetFormatPr defaultColWidth="9.140625" defaultRowHeight="18.75"/>
  <cols>
    <col min="1" max="1" width="4.7109375" style="2" customWidth="1"/>
    <col min="2" max="2" width="7" style="2" customWidth="1"/>
    <col min="3" max="3" width="67.7109375" style="2" customWidth="1"/>
    <col min="4" max="4" width="29.42578125" style="2" customWidth="1"/>
    <col min="5" max="5" width="28.28515625" style="2" customWidth="1"/>
    <col min="6" max="8" width="9.140625" style="2"/>
    <col min="9" max="9" width="14" style="2" bestFit="1" customWidth="1"/>
    <col min="10" max="16384" width="9.140625" style="2"/>
  </cols>
  <sheetData>
    <row r="1" spans="2:9" ht="25.5">
      <c r="B1" s="1" t="s">
        <v>1616</v>
      </c>
      <c r="C1" s="566"/>
      <c r="D1" s="566"/>
      <c r="E1" s="566"/>
      <c r="F1" s="552"/>
      <c r="I1" s="4" t="s">
        <v>4</v>
      </c>
    </row>
    <row r="2" spans="2:9" s="5" customFormat="1">
      <c r="B2" s="5" t="s">
        <v>5</v>
      </c>
      <c r="C2" s="1152"/>
      <c r="D2" s="1153"/>
      <c r="E2" s="1153"/>
    </row>
    <row r="3" spans="2:9" s="46" customFormat="1" ht="51.75" customHeight="1">
      <c r="B3" s="433"/>
      <c r="C3" s="433"/>
      <c r="D3" s="1109" t="s">
        <v>1373</v>
      </c>
      <c r="E3" s="1109" t="s">
        <v>1372</v>
      </c>
    </row>
    <row r="4" spans="2:9" s="46" customFormat="1" ht="20.100000000000001" customHeight="1" thickBot="1">
      <c r="B4" s="1641"/>
      <c r="C4" s="1641"/>
      <c r="D4" s="434" t="s">
        <v>6</v>
      </c>
      <c r="E4" s="434" t="s">
        <v>7</v>
      </c>
    </row>
    <row r="5" spans="2:9" s="46" customFormat="1" ht="20.100000000000001" customHeight="1">
      <c r="B5" s="360">
        <v>1</v>
      </c>
      <c r="C5" s="1154" t="s">
        <v>1371</v>
      </c>
      <c r="D5" s="572">
        <f>+SUM(D6:D8)</f>
        <v>2121482.2847566945</v>
      </c>
      <c r="E5" s="572">
        <f>+SUM(E6:E8)</f>
        <v>1922469.8870675373</v>
      </c>
    </row>
    <row r="6" spans="2:9" s="46" customFormat="1" ht="20.100000000000001" customHeight="1">
      <c r="B6" s="335">
        <v>2</v>
      </c>
      <c r="C6" s="334" t="s">
        <v>775</v>
      </c>
      <c r="D6" s="624">
        <v>0</v>
      </c>
      <c r="E6" s="624">
        <v>0</v>
      </c>
    </row>
    <row r="7" spans="2:9" s="46" customFormat="1" ht="20.100000000000001" customHeight="1">
      <c r="B7" s="335">
        <v>3</v>
      </c>
      <c r="C7" s="334" t="s">
        <v>604</v>
      </c>
      <c r="D7" s="624">
        <v>275724.7839318717</v>
      </c>
      <c r="E7" s="624">
        <v>275724.7839318717</v>
      </c>
    </row>
    <row r="8" spans="2:9" s="46" customFormat="1" ht="20.100000000000001" customHeight="1">
      <c r="B8" s="335">
        <v>4</v>
      </c>
      <c r="C8" s="334" t="s">
        <v>1369</v>
      </c>
      <c r="D8" s="624">
        <v>1845757.5008248226</v>
      </c>
      <c r="E8" s="624">
        <v>1646745.1031356656</v>
      </c>
    </row>
    <row r="9" spans="2:9" s="46" customFormat="1" ht="20.100000000000001" customHeight="1">
      <c r="B9" s="335">
        <v>4.0999999999999996</v>
      </c>
      <c r="C9" s="334" t="s">
        <v>776</v>
      </c>
      <c r="D9" s="624">
        <v>0</v>
      </c>
      <c r="E9" s="624">
        <v>0</v>
      </c>
    </row>
    <row r="10" spans="2:9" s="46" customFormat="1" ht="20.100000000000001" customHeight="1">
      <c r="B10" s="1155">
        <v>4.2</v>
      </c>
      <c r="C10" s="334" t="s">
        <v>777</v>
      </c>
      <c r="D10" s="624">
        <v>460343.90347610321</v>
      </c>
      <c r="E10" s="624">
        <v>456061.09103252616</v>
      </c>
    </row>
    <row r="11" spans="2:9" s="46" customFormat="1" ht="20.100000000000001" customHeight="1">
      <c r="B11" s="335">
        <v>5</v>
      </c>
      <c r="C11" s="1156" t="s">
        <v>1370</v>
      </c>
      <c r="D11" s="578">
        <f>+D12+D13+D14+D17</f>
        <v>15028725.084930152</v>
      </c>
      <c r="E11" s="578">
        <f>+E12+E13+E14+E17</f>
        <v>7894576.2965978989</v>
      </c>
    </row>
    <row r="12" spans="2:9" s="46" customFormat="1" ht="20.100000000000001" customHeight="1">
      <c r="B12" s="335">
        <v>6</v>
      </c>
      <c r="C12" s="334" t="s">
        <v>775</v>
      </c>
      <c r="D12" s="624">
        <v>0</v>
      </c>
      <c r="E12" s="624">
        <v>0</v>
      </c>
    </row>
    <row r="13" spans="2:9" s="46" customFormat="1" ht="20.100000000000001" customHeight="1">
      <c r="B13" s="335">
        <v>7</v>
      </c>
      <c r="C13" s="334" t="s">
        <v>604</v>
      </c>
      <c r="D13" s="624">
        <v>88110.802127619099</v>
      </c>
      <c r="E13" s="624">
        <v>88110.802127619099</v>
      </c>
    </row>
    <row r="14" spans="2:9" s="46" customFormat="1" ht="20.100000000000001" customHeight="1">
      <c r="B14" s="335">
        <v>8</v>
      </c>
      <c r="C14" s="334" t="s">
        <v>1369</v>
      </c>
      <c r="D14" s="624">
        <v>4171854.053729828</v>
      </c>
      <c r="E14" s="624">
        <v>3304502.5988697875</v>
      </c>
    </row>
    <row r="15" spans="2:9" s="46" customFormat="1" ht="20.100000000000001" customHeight="1">
      <c r="B15" s="1155">
        <v>8.1</v>
      </c>
      <c r="C15" s="1157" t="s">
        <v>776</v>
      </c>
      <c r="D15" s="624">
        <v>1321040.3522302723</v>
      </c>
      <c r="E15" s="624">
        <v>1160559.8281586522</v>
      </c>
    </row>
    <row r="16" spans="2:9" s="46" customFormat="1" ht="20.100000000000001" customHeight="1">
      <c r="B16" s="1155">
        <v>8.1999999999999993</v>
      </c>
      <c r="C16" s="1157" t="s">
        <v>777</v>
      </c>
      <c r="D16" s="624">
        <v>0</v>
      </c>
      <c r="E16" s="624">
        <v>0</v>
      </c>
    </row>
    <row r="17" spans="2:5" s="46" customFormat="1" ht="20.100000000000001" customHeight="1">
      <c r="B17" s="335">
        <v>9</v>
      </c>
      <c r="C17" s="334" t="s">
        <v>753</v>
      </c>
      <c r="D17" s="624">
        <f>D18+D19+D20+D21+D22</f>
        <v>10768760.229072705</v>
      </c>
      <c r="E17" s="624">
        <f>E18+E19+E20+E21+E22</f>
        <v>4501962.8956004921</v>
      </c>
    </row>
    <row r="18" spans="2:5" s="46" customFormat="1" ht="20.100000000000001" customHeight="1">
      <c r="B18" s="1155">
        <v>9.1</v>
      </c>
      <c r="C18" s="1157" t="s">
        <v>1368</v>
      </c>
      <c r="D18" s="624">
        <v>0</v>
      </c>
      <c r="E18" s="624">
        <v>0</v>
      </c>
    </row>
    <row r="19" spans="2:5" s="46" customFormat="1" ht="20.100000000000001" customHeight="1">
      <c r="B19" s="1155">
        <v>9.1999999999999993</v>
      </c>
      <c r="C19" s="1157" t="s">
        <v>1367</v>
      </c>
      <c r="D19" s="624">
        <v>9344291.7577477805</v>
      </c>
      <c r="E19" s="624">
        <v>3115212.9806091101</v>
      </c>
    </row>
    <row r="20" spans="2:5" s="46" customFormat="1" ht="20.100000000000001" customHeight="1">
      <c r="B20" s="1155">
        <v>9.3000000000000007</v>
      </c>
      <c r="C20" s="1157" t="s">
        <v>749</v>
      </c>
      <c r="D20" s="624">
        <v>256732.45631842801</v>
      </c>
      <c r="E20" s="624">
        <v>256732.45631843299</v>
      </c>
    </row>
    <row r="21" spans="2:5" s="46" customFormat="1" ht="20.100000000000001" customHeight="1">
      <c r="B21" s="1155">
        <v>9.4</v>
      </c>
      <c r="C21" s="1157" t="s">
        <v>1366</v>
      </c>
      <c r="D21" s="624">
        <v>488329.9138595676</v>
      </c>
      <c r="E21" s="624">
        <v>476671.59551838855</v>
      </c>
    </row>
    <row r="22" spans="2:5" s="46" customFormat="1" ht="20.100000000000001" customHeight="1">
      <c r="B22" s="1155">
        <v>9.5</v>
      </c>
      <c r="C22" s="1157" t="s">
        <v>1365</v>
      </c>
      <c r="D22" s="624">
        <v>679406.1011469292</v>
      </c>
      <c r="E22" s="624">
        <v>653345.86315456021</v>
      </c>
    </row>
    <row r="23" spans="2:5" s="161" customFormat="1" ht="20.100000000000001" customHeight="1" thickBot="1">
      <c r="B23" s="1158">
        <v>10</v>
      </c>
      <c r="C23" s="1159" t="s">
        <v>1364</v>
      </c>
      <c r="D23" s="1160">
        <f>+D5+D11</f>
        <v>17150207.369686846</v>
      </c>
      <c r="E23" s="1160">
        <f>+E5+E11</f>
        <v>9817046.1836654358</v>
      </c>
    </row>
  </sheetData>
  <mergeCells count="1">
    <mergeCell ref="B4:C4"/>
  </mergeCells>
  <hyperlinks>
    <hyperlink ref="I1" location="Índice!A1" display="Voltar ao Índice" xr:uid="{00000000-0004-0000-2B00-000000000000}"/>
  </hyperlinks>
  <pageMargins left="0.70866141732283472" right="0.70866141732283472" top="0.74803149606299213" bottom="0.74803149606299213" header="0.31496062992125984" footer="0.31496062992125984"/>
  <pageSetup paperSize="9" scale="48" orientation="portrait" r:id="rId1"/>
  <headerFooter>
    <oddFooter>&amp;C&amp;P</oddFooter>
    <evenHeader>&amp;L&amp;"Times New Roman,Regular"&amp;12&amp;K000000Banco Central da Irlanda - RESTRITO</evenHeader>
    <firstHeader>&amp;L&amp;"Times New Roman,Regular"&amp;12&amp;K000000Banco Central da Irlanda - RESTRITO</first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0">
    <tabColor rgb="FFFF0000"/>
    <pageSetUpPr fitToPage="1"/>
  </sheetPr>
  <dimension ref="B1:I14"/>
  <sheetViews>
    <sheetView showGridLines="0" zoomScaleNormal="100" zoomScalePageLayoutView="80" workbookViewId="0"/>
  </sheetViews>
  <sheetFormatPr defaultColWidth="9.140625" defaultRowHeight="18.75"/>
  <cols>
    <col min="1" max="1" width="4.7109375" style="2" customWidth="1"/>
    <col min="2" max="2" width="3.5703125" style="2" customWidth="1"/>
    <col min="3" max="3" width="60.28515625" style="2" bestFit="1" customWidth="1"/>
    <col min="4" max="4" width="32.7109375" style="2" customWidth="1"/>
    <col min="5" max="6" width="9.140625" style="2"/>
    <col min="7" max="7" width="6.140625" style="2" customWidth="1"/>
    <col min="8" max="8" width="14" style="2" customWidth="1"/>
    <col min="9" max="10" width="14" style="2" bestFit="1" customWidth="1"/>
    <col min="11" max="16384" width="9.140625" style="2"/>
  </cols>
  <sheetData>
    <row r="1" spans="2:9" ht="25.5" customHeight="1">
      <c r="B1" s="1" t="s">
        <v>1619</v>
      </c>
      <c r="C1" s="566"/>
      <c r="D1" s="566"/>
      <c r="H1" s="617"/>
      <c r="I1" s="4" t="s">
        <v>4</v>
      </c>
    </row>
    <row r="2" spans="2:9" s="5" customFormat="1" ht="22.5" customHeight="1">
      <c r="B2" s="5" t="s">
        <v>5</v>
      </c>
      <c r="H2" s="456"/>
    </row>
    <row r="3" spans="2:9" s="5" customFormat="1"/>
    <row r="4" spans="2:9" s="46" customFormat="1" ht="33">
      <c r="B4" s="618"/>
      <c r="C4" s="618"/>
      <c r="D4" s="1112" t="s">
        <v>786</v>
      </c>
    </row>
    <row r="5" spans="2:9" s="46" customFormat="1" ht="20.100000000000001" customHeight="1" thickBot="1">
      <c r="C5" s="618"/>
      <c r="D5" s="619" t="s">
        <v>6</v>
      </c>
    </row>
    <row r="6" spans="2:9" s="46" customFormat="1" ht="20.100000000000001" customHeight="1">
      <c r="B6" s="620">
        <v>1</v>
      </c>
      <c r="C6" s="621" t="s">
        <v>804</v>
      </c>
      <c r="D6" s="622">
        <v>10531858.0873088</v>
      </c>
    </row>
    <row r="7" spans="2:9" s="46" customFormat="1" ht="20.100000000000001" customHeight="1">
      <c r="B7" s="582">
        <v>2</v>
      </c>
      <c r="C7" s="623" t="s">
        <v>805</v>
      </c>
      <c r="D7" s="624">
        <v>-573738.91999735904</v>
      </c>
    </row>
    <row r="8" spans="2:9" s="46" customFormat="1" ht="20.100000000000001" customHeight="1">
      <c r="B8" s="582">
        <v>3</v>
      </c>
      <c r="C8" s="623" t="s">
        <v>806</v>
      </c>
      <c r="D8" s="624">
        <v>93775.1542075818</v>
      </c>
    </row>
    <row r="9" spans="2:9" s="46" customFormat="1" ht="20.100000000000001" customHeight="1">
      <c r="B9" s="582">
        <v>4</v>
      </c>
      <c r="C9" s="623" t="s">
        <v>807</v>
      </c>
      <c r="D9" s="624">
        <v>0</v>
      </c>
    </row>
    <row r="10" spans="2:9" s="46" customFormat="1" ht="20.100000000000001" customHeight="1">
      <c r="B10" s="582">
        <v>5</v>
      </c>
      <c r="C10" s="623" t="s">
        <v>808</v>
      </c>
      <c r="D10" s="624">
        <v>0</v>
      </c>
    </row>
    <row r="11" spans="2:9" s="46" customFormat="1" ht="20.100000000000001" customHeight="1">
      <c r="B11" s="582">
        <v>6</v>
      </c>
      <c r="C11" s="623" t="s">
        <v>809</v>
      </c>
      <c r="D11" s="624">
        <v>0</v>
      </c>
    </row>
    <row r="12" spans="2:9" s="46" customFormat="1" ht="20.100000000000001" customHeight="1">
      <c r="B12" s="582">
        <v>7</v>
      </c>
      <c r="C12" s="623" t="s">
        <v>810</v>
      </c>
      <c r="D12" s="624">
        <v>0</v>
      </c>
    </row>
    <row r="13" spans="2:9" s="46" customFormat="1" ht="20.100000000000001" customHeight="1">
      <c r="B13" s="625">
        <v>8</v>
      </c>
      <c r="C13" s="626" t="s">
        <v>811</v>
      </c>
      <c r="D13" s="627">
        <v>0</v>
      </c>
    </row>
    <row r="14" spans="2:9" s="46" customFormat="1" ht="20.100000000000001" customHeight="1" thickBot="1">
      <c r="B14" s="628">
        <v>9</v>
      </c>
      <c r="C14" s="629" t="s">
        <v>812</v>
      </c>
      <c r="D14" s="630">
        <f>+SUM(D6:D13)</f>
        <v>10051894.321519023</v>
      </c>
    </row>
  </sheetData>
  <hyperlinks>
    <hyperlink ref="H2" location="Índice!A1" display="Voltar ao Índice" xr:uid="{00000000-0004-0000-2E00-000000000000}"/>
    <hyperlink ref="I1" location="Índice!A1" display="Voltar ao Índice" xr:uid="{00000000-0004-0000-2E00-000001000000}"/>
  </hyperlinks>
  <pageMargins left="0.70866141732283472" right="0.70866141732283472" top="0.74803149606299213" bottom="0.74803149606299213" header="0.31496062992125984" footer="0.31496062992125984"/>
  <pageSetup paperSize="9" scale="85" fitToHeight="0" orientation="landscape" r:id="rId1"/>
  <headerFooter>
    <oddFooter>&amp;C&amp;P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8">
    <tabColor rgb="FFFF0000"/>
    <pageSetUpPr fitToPage="1"/>
  </sheetPr>
  <dimension ref="B1:S46"/>
  <sheetViews>
    <sheetView showGridLines="0" zoomScaleNormal="100" zoomScalePageLayoutView="70" workbookViewId="0"/>
  </sheetViews>
  <sheetFormatPr defaultColWidth="9.140625" defaultRowHeight="18.75"/>
  <cols>
    <col min="1" max="1" width="4.7109375" style="2" customWidth="1"/>
    <col min="2" max="2" width="5.42578125" style="51" customWidth="1"/>
    <col min="3" max="3" width="38.42578125" style="2" customWidth="1"/>
    <col min="4" max="4" width="12.7109375" style="2" customWidth="1"/>
    <col min="5" max="10" width="15.5703125" style="2" customWidth="1"/>
    <col min="11" max="15" width="15.7109375" style="2" customWidth="1"/>
    <col min="16" max="17" width="15.28515625" style="2" customWidth="1"/>
    <col min="18" max="18" width="7.28515625" style="2" customWidth="1"/>
    <col min="19" max="19" width="14" style="2" bestFit="1" customWidth="1"/>
    <col min="20" max="16384" width="9.140625" style="2"/>
  </cols>
  <sheetData>
    <row r="1" spans="2:19" ht="25.5" customHeight="1">
      <c r="B1" s="1" t="s">
        <v>1617</v>
      </c>
      <c r="S1" s="4" t="s">
        <v>4</v>
      </c>
    </row>
    <row r="2" spans="2:19" s="5" customFormat="1" ht="22.5" customHeight="1">
      <c r="B2" s="376" t="s">
        <v>5</v>
      </c>
    </row>
    <row r="3" spans="2:19" s="5" customFormat="1">
      <c r="B3" s="376"/>
    </row>
    <row r="4" spans="2:19" s="5" customFormat="1">
      <c r="B4" s="376"/>
      <c r="C4" s="567"/>
    </row>
    <row r="5" spans="2:19" s="161" customFormat="1" ht="32.25" customHeight="1">
      <c r="B5" s="1645" t="s">
        <v>743</v>
      </c>
      <c r="C5" s="1645"/>
      <c r="D5" s="1642" t="s">
        <v>757</v>
      </c>
      <c r="E5" s="1642" t="s">
        <v>758</v>
      </c>
      <c r="F5" s="1642"/>
      <c r="G5" s="1642"/>
      <c r="H5" s="1642"/>
      <c r="I5" s="1642"/>
      <c r="J5" s="1642"/>
      <c r="K5" s="1642"/>
      <c r="L5" s="1642"/>
      <c r="M5" s="1642"/>
      <c r="N5" s="1642"/>
      <c r="O5" s="1642"/>
      <c r="P5" s="1642" t="s">
        <v>759</v>
      </c>
      <c r="Q5" s="1642"/>
      <c r="R5" s="5"/>
    </row>
    <row r="6" spans="2:19" s="161" customFormat="1" ht="44.65" customHeight="1">
      <c r="B6" s="1645"/>
      <c r="C6" s="1645"/>
      <c r="D6" s="1642"/>
      <c r="E6" s="1643" t="s">
        <v>760</v>
      </c>
      <c r="F6" s="1643"/>
      <c r="G6" s="1643"/>
      <c r="H6" s="1643"/>
      <c r="I6" s="1643"/>
      <c r="J6" s="1643"/>
      <c r="K6" s="1643"/>
      <c r="L6" s="1643"/>
      <c r="M6" s="1643"/>
      <c r="N6" s="1643" t="s">
        <v>761</v>
      </c>
      <c r="O6" s="1643"/>
      <c r="P6" s="1644" t="s">
        <v>762</v>
      </c>
      <c r="Q6" s="1644" t="s">
        <v>763</v>
      </c>
      <c r="R6" s="454"/>
    </row>
    <row r="7" spans="2:19" s="161" customFormat="1" ht="16.5">
      <c r="B7" s="1645"/>
      <c r="C7" s="1645"/>
      <c r="D7" s="1642"/>
      <c r="E7" s="1644" t="s">
        <v>764</v>
      </c>
      <c r="F7" s="1644" t="s">
        <v>765</v>
      </c>
      <c r="G7" s="568"/>
      <c r="H7" s="568"/>
      <c r="I7" s="568"/>
      <c r="J7" s="1644" t="s">
        <v>766</v>
      </c>
      <c r="K7" s="568"/>
      <c r="L7" s="568"/>
      <c r="M7" s="568"/>
      <c r="N7" s="1644" t="s">
        <v>767</v>
      </c>
      <c r="O7" s="1644" t="s">
        <v>768</v>
      </c>
      <c r="P7" s="1642"/>
      <c r="Q7" s="1642"/>
      <c r="R7" s="453"/>
    </row>
    <row r="8" spans="2:19" s="161" customFormat="1" ht="91.5" customHeight="1">
      <c r="B8" s="1645"/>
      <c r="C8" s="1645"/>
      <c r="D8" s="1120"/>
      <c r="E8" s="1642"/>
      <c r="F8" s="1642"/>
      <c r="G8" s="1120" t="s">
        <v>769</v>
      </c>
      <c r="H8" s="1120" t="s">
        <v>770</v>
      </c>
      <c r="I8" s="1120" t="s">
        <v>771</v>
      </c>
      <c r="J8" s="1642"/>
      <c r="K8" s="1120" t="s">
        <v>772</v>
      </c>
      <c r="L8" s="1120" t="s">
        <v>773</v>
      </c>
      <c r="M8" s="1120" t="s">
        <v>774</v>
      </c>
      <c r="N8" s="1642"/>
      <c r="O8" s="1642"/>
      <c r="P8" s="1642"/>
      <c r="Q8" s="1642"/>
      <c r="R8" s="453"/>
    </row>
    <row r="9" spans="2:19" s="46" customFormat="1" ht="17.25" thickBot="1">
      <c r="B9" s="1645"/>
      <c r="C9" s="1645"/>
      <c r="D9" s="455" t="s">
        <v>6</v>
      </c>
      <c r="E9" s="455" t="s">
        <v>7</v>
      </c>
      <c r="F9" s="455" t="s">
        <v>8</v>
      </c>
      <c r="G9" s="455" t="s">
        <v>9</v>
      </c>
      <c r="H9" s="455" t="s">
        <v>10</v>
      </c>
      <c r="I9" s="455" t="s">
        <v>71</v>
      </c>
      <c r="J9" s="455" t="s">
        <v>72</v>
      </c>
      <c r="K9" s="455" t="s">
        <v>73</v>
      </c>
      <c r="L9" s="455" t="s">
        <v>483</v>
      </c>
      <c r="M9" s="455" t="s">
        <v>482</v>
      </c>
      <c r="N9" s="455" t="s">
        <v>481</v>
      </c>
      <c r="O9" s="455" t="s">
        <v>480</v>
      </c>
      <c r="P9" s="455" t="s">
        <v>479</v>
      </c>
      <c r="Q9" s="455" t="s">
        <v>663</v>
      </c>
      <c r="R9" s="569"/>
    </row>
    <row r="10" spans="2:19" s="140" customFormat="1" ht="20.25" customHeight="1">
      <c r="B10" s="570">
        <v>1</v>
      </c>
      <c r="C10" s="571" t="s">
        <v>775</v>
      </c>
      <c r="D10" s="572">
        <v>0</v>
      </c>
      <c r="E10" s="573">
        <v>0</v>
      </c>
      <c r="F10" s="573">
        <v>0</v>
      </c>
      <c r="G10" s="573">
        <v>0</v>
      </c>
      <c r="H10" s="573">
        <v>0</v>
      </c>
      <c r="I10" s="573">
        <v>0</v>
      </c>
      <c r="J10" s="573">
        <v>0</v>
      </c>
      <c r="K10" s="573">
        <v>0</v>
      </c>
      <c r="L10" s="573">
        <v>0</v>
      </c>
      <c r="M10" s="573">
        <v>0</v>
      </c>
      <c r="N10" s="573">
        <v>0</v>
      </c>
      <c r="O10" s="573">
        <v>0</v>
      </c>
      <c r="P10" s="574">
        <v>0</v>
      </c>
      <c r="Q10" s="574">
        <v>0</v>
      </c>
      <c r="R10" s="575"/>
    </row>
    <row r="11" spans="2:19" s="140" customFormat="1" ht="20.25" customHeight="1">
      <c r="B11" s="576">
        <v>2</v>
      </c>
      <c r="C11" s="577" t="s">
        <v>604</v>
      </c>
      <c r="D11" s="578">
        <v>179862.89236904899</v>
      </c>
      <c r="E11" s="579">
        <v>0</v>
      </c>
      <c r="F11" s="579">
        <v>0</v>
      </c>
      <c r="G11" s="579">
        <v>0</v>
      </c>
      <c r="H11" s="579">
        <v>0</v>
      </c>
      <c r="I11" s="579">
        <v>0</v>
      </c>
      <c r="J11" s="579">
        <v>0</v>
      </c>
      <c r="K11" s="579">
        <v>0</v>
      </c>
      <c r="L11" s="579">
        <v>0</v>
      </c>
      <c r="M11" s="579">
        <v>0</v>
      </c>
      <c r="N11" s="579">
        <v>0</v>
      </c>
      <c r="O11" s="579">
        <v>0</v>
      </c>
      <c r="P11" s="580">
        <v>88140.793839240097</v>
      </c>
      <c r="Q11" s="580">
        <v>88110.802127619099</v>
      </c>
      <c r="R11" s="575"/>
    </row>
    <row r="12" spans="2:19" s="140" customFormat="1" ht="20.25" customHeight="1">
      <c r="B12" s="576">
        <v>3</v>
      </c>
      <c r="C12" s="577" t="s">
        <v>598</v>
      </c>
      <c r="D12" s="580">
        <v>4355211.9702254105</v>
      </c>
      <c r="E12" s="581">
        <v>1.435544470082799E-2</v>
      </c>
      <c r="F12" s="581">
        <v>1.778793900918453E-3</v>
      </c>
      <c r="G12" s="581">
        <v>1.778793900918453E-3</v>
      </c>
      <c r="H12" s="581">
        <v>0</v>
      </c>
      <c r="I12" s="581">
        <v>0</v>
      </c>
      <c r="J12" s="581">
        <v>0</v>
      </c>
      <c r="K12" s="581">
        <v>0</v>
      </c>
      <c r="L12" s="581">
        <v>0</v>
      </c>
      <c r="M12" s="581">
        <v>0</v>
      </c>
      <c r="N12" s="581">
        <v>3.7659262222295739E-3</v>
      </c>
      <c r="O12" s="581">
        <v>0</v>
      </c>
      <c r="P12" s="580">
        <v>3625817.2191770319</v>
      </c>
      <c r="Q12" s="580">
        <v>3304502.5988697875</v>
      </c>
      <c r="R12" s="559"/>
    </row>
    <row r="13" spans="2:19" s="140" customFormat="1" ht="20.25" customHeight="1">
      <c r="B13" s="582" t="s">
        <v>755</v>
      </c>
      <c r="C13" s="124" t="s">
        <v>776</v>
      </c>
      <c r="D13" s="562">
        <v>1687495.9500456601</v>
      </c>
      <c r="E13" s="563">
        <v>3.0545035740852777E-2</v>
      </c>
      <c r="F13" s="563">
        <v>4.3489670874851142E-3</v>
      </c>
      <c r="G13" s="563">
        <v>4.3489670874851142E-3</v>
      </c>
      <c r="H13" s="563">
        <v>0</v>
      </c>
      <c r="I13" s="563">
        <v>0</v>
      </c>
      <c r="J13" s="563">
        <v>0</v>
      </c>
      <c r="K13" s="563">
        <v>0</v>
      </c>
      <c r="L13" s="563">
        <v>0</v>
      </c>
      <c r="M13" s="563">
        <v>0</v>
      </c>
      <c r="N13" s="563">
        <v>9.9609948762455886E-4</v>
      </c>
      <c r="O13" s="563">
        <v>0</v>
      </c>
      <c r="P13" s="562">
        <v>1477338.6940858362</v>
      </c>
      <c r="Q13" s="562">
        <v>1160559.8281586522</v>
      </c>
      <c r="R13" s="583"/>
    </row>
    <row r="14" spans="2:19" s="140" customFormat="1" ht="20.25" customHeight="1">
      <c r="B14" s="582" t="s">
        <v>754</v>
      </c>
      <c r="C14" s="124" t="s">
        <v>777</v>
      </c>
      <c r="D14" s="562">
        <v>0</v>
      </c>
      <c r="E14" s="563">
        <v>0</v>
      </c>
      <c r="F14" s="563">
        <v>0</v>
      </c>
      <c r="G14" s="563">
        <v>0</v>
      </c>
      <c r="H14" s="563">
        <v>0</v>
      </c>
      <c r="I14" s="563">
        <v>0</v>
      </c>
      <c r="J14" s="563">
        <v>0</v>
      </c>
      <c r="K14" s="563">
        <v>0</v>
      </c>
      <c r="L14" s="563">
        <v>0</v>
      </c>
      <c r="M14" s="563">
        <v>0</v>
      </c>
      <c r="N14" s="563">
        <v>0</v>
      </c>
      <c r="O14" s="563">
        <v>0</v>
      </c>
      <c r="P14" s="562">
        <v>0</v>
      </c>
      <c r="Q14" s="562">
        <v>0</v>
      </c>
      <c r="R14" s="583"/>
    </row>
    <row r="15" spans="2:19" s="140" customFormat="1" ht="20.25" customHeight="1">
      <c r="B15" s="582" t="s">
        <v>778</v>
      </c>
      <c r="C15" s="124" t="s">
        <v>779</v>
      </c>
      <c r="D15" s="562">
        <v>2667716.0201797499</v>
      </c>
      <c r="E15" s="563">
        <v>4.1145235884314305E-3</v>
      </c>
      <c r="F15" s="563">
        <v>1.5299984696403264E-4</v>
      </c>
      <c r="G15" s="563">
        <v>1.5299984696403264E-4</v>
      </c>
      <c r="H15" s="563">
        <v>0</v>
      </c>
      <c r="I15" s="563">
        <v>0</v>
      </c>
      <c r="J15" s="563">
        <v>0</v>
      </c>
      <c r="K15" s="563">
        <v>0</v>
      </c>
      <c r="L15" s="563">
        <v>0</v>
      </c>
      <c r="M15" s="563">
        <v>0</v>
      </c>
      <c r="N15" s="563">
        <v>5.518013536477971E-3</v>
      </c>
      <c r="O15" s="563">
        <v>0</v>
      </c>
      <c r="P15" s="562">
        <v>2148478.5250911955</v>
      </c>
      <c r="Q15" s="562">
        <v>2143942.7707111356</v>
      </c>
      <c r="R15" s="583"/>
    </row>
    <row r="16" spans="2:19" s="140" customFormat="1" ht="20.25" customHeight="1">
      <c r="B16" s="576">
        <v>4</v>
      </c>
      <c r="C16" s="577" t="s">
        <v>753</v>
      </c>
      <c r="D16" s="580">
        <v>23315291.261460632</v>
      </c>
      <c r="E16" s="581">
        <v>3.9930357780736791E-3</v>
      </c>
      <c r="F16" s="581">
        <v>0.86695232673439038</v>
      </c>
      <c r="G16" s="581">
        <v>0.86695232673439038</v>
      </c>
      <c r="H16" s="581">
        <v>0</v>
      </c>
      <c r="I16" s="581">
        <v>0</v>
      </c>
      <c r="J16" s="581">
        <v>0</v>
      </c>
      <c r="K16" s="581">
        <v>0</v>
      </c>
      <c r="L16" s="581">
        <v>0</v>
      </c>
      <c r="M16" s="581">
        <v>0</v>
      </c>
      <c r="N16" s="581">
        <v>0</v>
      </c>
      <c r="O16" s="581">
        <v>0</v>
      </c>
      <c r="P16" s="580">
        <v>4639825.3246927075</v>
      </c>
      <c r="Q16" s="580">
        <v>4501962.8956004921</v>
      </c>
      <c r="R16" s="559"/>
    </row>
    <row r="17" spans="2:17" s="140" customFormat="1" ht="20.25" customHeight="1">
      <c r="B17" s="582" t="s">
        <v>752</v>
      </c>
      <c r="C17" s="124" t="s">
        <v>780</v>
      </c>
      <c r="D17" s="562">
        <v>0</v>
      </c>
      <c r="E17" s="563">
        <v>0</v>
      </c>
      <c r="F17" s="563">
        <v>0</v>
      </c>
      <c r="G17" s="563">
        <v>0</v>
      </c>
      <c r="H17" s="563">
        <v>0</v>
      </c>
      <c r="I17" s="563">
        <v>0</v>
      </c>
      <c r="J17" s="563">
        <v>0</v>
      </c>
      <c r="K17" s="563">
        <v>0</v>
      </c>
      <c r="L17" s="563">
        <v>0</v>
      </c>
      <c r="M17" s="563">
        <v>0</v>
      </c>
      <c r="N17" s="563">
        <v>0</v>
      </c>
      <c r="O17" s="563">
        <v>0</v>
      </c>
      <c r="P17" s="562">
        <v>0</v>
      </c>
      <c r="Q17" s="562">
        <v>0</v>
      </c>
    </row>
    <row r="18" spans="2:17" s="140" customFormat="1" ht="20.25" customHeight="1">
      <c r="B18" s="582" t="s">
        <v>751</v>
      </c>
      <c r="C18" s="124" t="s">
        <v>781</v>
      </c>
      <c r="D18" s="562">
        <v>20295556.438254397</v>
      </c>
      <c r="E18" s="563">
        <v>0</v>
      </c>
      <c r="F18" s="563">
        <v>0.99579492266762215</v>
      </c>
      <c r="G18" s="563">
        <v>0.99579492266762215</v>
      </c>
      <c r="H18" s="563">
        <v>0</v>
      </c>
      <c r="I18" s="563">
        <v>0</v>
      </c>
      <c r="J18" s="563">
        <v>0</v>
      </c>
      <c r="K18" s="563">
        <v>0</v>
      </c>
      <c r="L18" s="563">
        <v>0</v>
      </c>
      <c r="M18" s="563">
        <v>0</v>
      </c>
      <c r="N18" s="563">
        <v>0</v>
      </c>
      <c r="O18" s="563">
        <v>0</v>
      </c>
      <c r="P18" s="562">
        <v>3115212.9806091101</v>
      </c>
      <c r="Q18" s="562">
        <v>3115212.9806091101</v>
      </c>
    </row>
    <row r="19" spans="2:17" s="140" customFormat="1" ht="20.25" customHeight="1">
      <c r="B19" s="582" t="s">
        <v>750</v>
      </c>
      <c r="C19" s="124" t="s">
        <v>749</v>
      </c>
      <c r="D19" s="562">
        <v>769423.99067315599</v>
      </c>
      <c r="E19" s="563">
        <v>0</v>
      </c>
      <c r="F19" s="563">
        <v>0</v>
      </c>
      <c r="G19" s="563">
        <v>0</v>
      </c>
      <c r="H19" s="563">
        <v>0</v>
      </c>
      <c r="I19" s="563">
        <v>0</v>
      </c>
      <c r="J19" s="563">
        <v>0</v>
      </c>
      <c r="K19" s="563">
        <v>0</v>
      </c>
      <c r="L19" s="563">
        <v>0</v>
      </c>
      <c r="M19" s="563">
        <v>0</v>
      </c>
      <c r="N19" s="563">
        <v>0</v>
      </c>
      <c r="O19" s="563">
        <v>0</v>
      </c>
      <c r="P19" s="562">
        <v>256732.45631843299</v>
      </c>
      <c r="Q19" s="562">
        <v>256732.45631843299</v>
      </c>
    </row>
    <row r="20" spans="2:17" s="140" customFormat="1" ht="20.25" customHeight="1">
      <c r="B20" s="582" t="s">
        <v>748</v>
      </c>
      <c r="C20" s="124" t="s">
        <v>746</v>
      </c>
      <c r="D20" s="562">
        <v>893545.896684999</v>
      </c>
      <c r="E20" s="563">
        <v>1.8970836005788107E-2</v>
      </c>
      <c r="F20" s="563">
        <v>3.3954088946631434E-3</v>
      </c>
      <c r="G20" s="563">
        <v>3.3954088946631434E-3</v>
      </c>
      <c r="H20" s="563">
        <v>0</v>
      </c>
      <c r="I20" s="563">
        <v>0</v>
      </c>
      <c r="J20" s="563">
        <v>0</v>
      </c>
      <c r="K20" s="563">
        <v>0</v>
      </c>
      <c r="L20" s="563">
        <v>0</v>
      </c>
      <c r="M20" s="563">
        <v>0</v>
      </c>
      <c r="N20" s="563">
        <v>0</v>
      </c>
      <c r="O20" s="563">
        <v>0</v>
      </c>
      <c r="P20" s="562">
        <v>614534.02461060404</v>
      </c>
      <c r="Q20" s="562">
        <v>476671.59551838855</v>
      </c>
    </row>
    <row r="21" spans="2:17" s="140" customFormat="1" ht="20.25" customHeight="1">
      <c r="B21" s="584" t="s">
        <v>747</v>
      </c>
      <c r="C21" s="299" t="s">
        <v>782</v>
      </c>
      <c r="D21" s="560">
        <v>1356764.9358480801</v>
      </c>
      <c r="E21" s="561">
        <v>5.6124297954359359E-2</v>
      </c>
      <c r="F21" s="561">
        <v>0</v>
      </c>
      <c r="G21" s="561">
        <v>0</v>
      </c>
      <c r="H21" s="561">
        <v>0</v>
      </c>
      <c r="I21" s="561">
        <v>0</v>
      </c>
      <c r="J21" s="561">
        <v>0</v>
      </c>
      <c r="K21" s="561">
        <v>0</v>
      </c>
      <c r="L21" s="561">
        <v>0</v>
      </c>
      <c r="M21" s="561">
        <v>0</v>
      </c>
      <c r="N21" s="561">
        <v>0</v>
      </c>
      <c r="O21" s="561">
        <v>0</v>
      </c>
      <c r="P21" s="560">
        <v>653345.86315456021</v>
      </c>
      <c r="Q21" s="560">
        <v>653345.86315456021</v>
      </c>
    </row>
    <row r="22" spans="2:17" s="585" customFormat="1" ht="20.25" customHeight="1" thickBot="1">
      <c r="B22" s="307">
        <v>5</v>
      </c>
      <c r="C22" s="586" t="s">
        <v>118</v>
      </c>
      <c r="D22" s="587">
        <f>+D10+D11+D12+D16</f>
        <v>27850366.124055091</v>
      </c>
      <c r="E22" s="588"/>
      <c r="F22" s="588"/>
      <c r="G22" s="589"/>
      <c r="H22" s="589"/>
      <c r="I22" s="589"/>
      <c r="J22" s="589"/>
      <c r="K22" s="589"/>
      <c r="L22" s="589"/>
      <c r="M22" s="589"/>
      <c r="N22" s="589"/>
      <c r="O22" s="589"/>
      <c r="P22" s="587">
        <f>+P10+P11+P12+P16</f>
        <v>8353783.3377089798</v>
      </c>
      <c r="Q22" s="587">
        <f>+Q10+Q11+Q12+Q16</f>
        <v>7894576.2965978989</v>
      </c>
    </row>
    <row r="23" spans="2:17" s="46" customFormat="1" ht="16.5">
      <c r="B23" s="466"/>
    </row>
    <row r="24" spans="2:17" s="46" customFormat="1" ht="16.5">
      <c r="B24" s="466"/>
    </row>
    <row r="25" spans="2:17" s="46" customFormat="1" ht="16.5">
      <c r="B25" s="466"/>
    </row>
    <row r="26" spans="2:17" s="46" customFormat="1" ht="16.5">
      <c r="B26" s="466"/>
    </row>
    <row r="27" spans="2:17" s="5" customFormat="1">
      <c r="B27" s="376"/>
    </row>
    <row r="28" spans="2:17" s="5" customFormat="1">
      <c r="B28" s="376"/>
    </row>
    <row r="29" spans="2:17" s="161" customFormat="1" ht="32.25" customHeight="1">
      <c r="B29" s="1645" t="s">
        <v>742</v>
      </c>
      <c r="C29" s="1645"/>
      <c r="D29" s="1642" t="s">
        <v>757</v>
      </c>
      <c r="E29" s="1642" t="s">
        <v>758</v>
      </c>
      <c r="F29" s="1642"/>
      <c r="G29" s="1642"/>
      <c r="H29" s="1642"/>
      <c r="I29" s="1642"/>
      <c r="J29" s="1642"/>
      <c r="K29" s="1642"/>
      <c r="L29" s="1642"/>
      <c r="M29" s="1642"/>
      <c r="N29" s="1642"/>
      <c r="O29" s="1642"/>
      <c r="P29" s="1642" t="s">
        <v>759</v>
      </c>
      <c r="Q29" s="1642"/>
    </row>
    <row r="30" spans="2:17" s="161" customFormat="1" ht="44.65" customHeight="1">
      <c r="B30" s="1645"/>
      <c r="C30" s="1645"/>
      <c r="D30" s="1642"/>
      <c r="E30" s="1643" t="s">
        <v>760</v>
      </c>
      <c r="F30" s="1643"/>
      <c r="G30" s="1643"/>
      <c r="H30" s="1643"/>
      <c r="I30" s="1643"/>
      <c r="J30" s="1643"/>
      <c r="K30" s="1643"/>
      <c r="L30" s="1643"/>
      <c r="M30" s="1643"/>
      <c r="N30" s="1643" t="s">
        <v>761</v>
      </c>
      <c r="O30" s="1643"/>
      <c r="P30" s="1644" t="s">
        <v>762</v>
      </c>
      <c r="Q30" s="1644" t="s">
        <v>763</v>
      </c>
    </row>
    <row r="31" spans="2:17" s="161" customFormat="1" ht="16.5">
      <c r="B31" s="1645"/>
      <c r="C31" s="1645"/>
      <c r="D31" s="1642"/>
      <c r="E31" s="1644" t="s">
        <v>764</v>
      </c>
      <c r="F31" s="1644" t="s">
        <v>765</v>
      </c>
      <c r="G31" s="568"/>
      <c r="H31" s="568"/>
      <c r="I31" s="568"/>
      <c r="J31" s="1644" t="s">
        <v>766</v>
      </c>
      <c r="K31" s="568"/>
      <c r="L31" s="568"/>
      <c r="M31" s="568"/>
      <c r="N31" s="1644" t="s">
        <v>767</v>
      </c>
      <c r="O31" s="1644" t="s">
        <v>768</v>
      </c>
      <c r="P31" s="1642"/>
      <c r="Q31" s="1642"/>
    </row>
    <row r="32" spans="2:17" s="161" customFormat="1" ht="91.5" customHeight="1">
      <c r="B32" s="1645"/>
      <c r="C32" s="1645"/>
      <c r="D32" s="1120"/>
      <c r="E32" s="1642"/>
      <c r="F32" s="1642"/>
      <c r="G32" s="1120" t="s">
        <v>769</v>
      </c>
      <c r="H32" s="1120" t="s">
        <v>770</v>
      </c>
      <c r="I32" s="1120" t="s">
        <v>771</v>
      </c>
      <c r="J32" s="1642"/>
      <c r="K32" s="1120" t="s">
        <v>772</v>
      </c>
      <c r="L32" s="1120" t="s">
        <v>773</v>
      </c>
      <c r="M32" s="1120" t="s">
        <v>774</v>
      </c>
      <c r="N32" s="1642"/>
      <c r="O32" s="1642"/>
      <c r="P32" s="1642"/>
      <c r="Q32" s="1642"/>
    </row>
    <row r="33" spans="2:17" s="46" customFormat="1" ht="17.25" thickBot="1">
      <c r="B33" s="1645"/>
      <c r="C33" s="1645"/>
      <c r="D33" s="455" t="s">
        <v>6</v>
      </c>
      <c r="E33" s="455" t="s">
        <v>7</v>
      </c>
      <c r="F33" s="455" t="s">
        <v>8</v>
      </c>
      <c r="G33" s="455" t="s">
        <v>9</v>
      </c>
      <c r="H33" s="455" t="s">
        <v>10</v>
      </c>
      <c r="I33" s="455" t="s">
        <v>71</v>
      </c>
      <c r="J33" s="455" t="s">
        <v>72</v>
      </c>
      <c r="K33" s="455" t="s">
        <v>73</v>
      </c>
      <c r="L33" s="455" t="s">
        <v>483</v>
      </c>
      <c r="M33" s="455" t="s">
        <v>482</v>
      </c>
      <c r="N33" s="455" t="s">
        <v>481</v>
      </c>
      <c r="O33" s="455" t="s">
        <v>480</v>
      </c>
      <c r="P33" s="455" t="s">
        <v>479</v>
      </c>
      <c r="Q33" s="455" t="s">
        <v>663</v>
      </c>
    </row>
    <row r="34" spans="2:17" s="140" customFormat="1" ht="20.25" customHeight="1">
      <c r="B34" s="590">
        <v>1</v>
      </c>
      <c r="C34" s="305" t="s">
        <v>775</v>
      </c>
      <c r="D34" s="718">
        <v>0</v>
      </c>
      <c r="E34" s="591">
        <v>0</v>
      </c>
      <c r="F34" s="591">
        <v>0</v>
      </c>
      <c r="G34" s="591">
        <v>0</v>
      </c>
      <c r="H34" s="591">
        <v>0</v>
      </c>
      <c r="I34" s="591">
        <v>0</v>
      </c>
      <c r="J34" s="591">
        <v>0</v>
      </c>
      <c r="K34" s="591">
        <v>0</v>
      </c>
      <c r="L34" s="591">
        <v>0</v>
      </c>
      <c r="M34" s="591">
        <v>0</v>
      </c>
      <c r="N34" s="591">
        <v>0</v>
      </c>
      <c r="O34" s="591">
        <v>0</v>
      </c>
      <c r="P34" s="592">
        <v>0</v>
      </c>
      <c r="Q34" s="592">
        <v>0</v>
      </c>
    </row>
    <row r="35" spans="2:17" s="140" customFormat="1" ht="20.25" customHeight="1">
      <c r="B35" s="582">
        <v>2</v>
      </c>
      <c r="C35" s="124" t="s">
        <v>604</v>
      </c>
      <c r="D35" s="624">
        <v>731333.66956367018</v>
      </c>
      <c r="E35" s="593">
        <v>0</v>
      </c>
      <c r="F35" s="593">
        <v>0</v>
      </c>
      <c r="G35" s="593">
        <v>0</v>
      </c>
      <c r="H35" s="593">
        <v>0</v>
      </c>
      <c r="I35" s="593">
        <v>0</v>
      </c>
      <c r="J35" s="593">
        <v>0</v>
      </c>
      <c r="K35" s="593">
        <v>0</v>
      </c>
      <c r="L35" s="593">
        <v>0</v>
      </c>
      <c r="M35" s="593">
        <v>0</v>
      </c>
      <c r="N35" s="593">
        <v>0</v>
      </c>
      <c r="O35" s="593">
        <v>0</v>
      </c>
      <c r="P35" s="594">
        <v>276055.0087202107</v>
      </c>
      <c r="Q35" s="594">
        <v>275724.7839318717</v>
      </c>
    </row>
    <row r="36" spans="2:17" s="140" customFormat="1" ht="20.25" customHeight="1">
      <c r="B36" s="582">
        <v>3</v>
      </c>
      <c r="C36" s="124" t="s">
        <v>598</v>
      </c>
      <c r="D36" s="580">
        <f>+SUM(D37:D39)</f>
        <v>3307515.5665036822</v>
      </c>
      <c r="E36" s="581">
        <v>5.671100505152866E-5</v>
      </c>
      <c r="F36" s="581">
        <v>0</v>
      </c>
      <c r="G36" s="581">
        <v>0</v>
      </c>
      <c r="H36" s="581">
        <v>0</v>
      </c>
      <c r="I36" s="581">
        <v>0</v>
      </c>
      <c r="J36" s="581">
        <v>0</v>
      </c>
      <c r="K36" s="581">
        <v>0</v>
      </c>
      <c r="L36" s="581">
        <v>0</v>
      </c>
      <c r="M36" s="581">
        <v>0</v>
      </c>
      <c r="N36" s="581">
        <v>0</v>
      </c>
      <c r="O36" s="581">
        <v>0</v>
      </c>
      <c r="P36" s="580">
        <v>1773878.3152133406</v>
      </c>
      <c r="Q36" s="580">
        <v>1646745.1031356656</v>
      </c>
    </row>
    <row r="37" spans="2:17" s="140" customFormat="1" ht="20.25" customHeight="1">
      <c r="B37" s="582" t="s">
        <v>755</v>
      </c>
      <c r="C37" s="124" t="s">
        <v>776</v>
      </c>
      <c r="D37" s="562">
        <v>0</v>
      </c>
      <c r="E37" s="563">
        <v>0</v>
      </c>
      <c r="F37" s="563">
        <v>0</v>
      </c>
      <c r="G37" s="563">
        <v>0</v>
      </c>
      <c r="H37" s="563">
        <v>0</v>
      </c>
      <c r="I37" s="563">
        <v>0</v>
      </c>
      <c r="J37" s="563">
        <v>0</v>
      </c>
      <c r="K37" s="563">
        <v>0</v>
      </c>
      <c r="L37" s="563">
        <v>0</v>
      </c>
      <c r="M37" s="563">
        <v>0</v>
      </c>
      <c r="N37" s="563">
        <v>0</v>
      </c>
      <c r="O37" s="563">
        <v>0</v>
      </c>
      <c r="P37" s="562">
        <v>0</v>
      </c>
      <c r="Q37" s="562">
        <v>0</v>
      </c>
    </row>
    <row r="38" spans="2:17" s="140" customFormat="1" ht="20.25" customHeight="1">
      <c r="B38" s="582" t="s">
        <v>754</v>
      </c>
      <c r="C38" s="124" t="s">
        <v>777</v>
      </c>
      <c r="D38" s="562">
        <v>801126.735295302</v>
      </c>
      <c r="E38" s="563">
        <v>0</v>
      </c>
      <c r="F38" s="563">
        <v>0</v>
      </c>
      <c r="G38" s="563">
        <v>0</v>
      </c>
      <c r="H38" s="563">
        <v>0</v>
      </c>
      <c r="I38" s="563">
        <v>0</v>
      </c>
      <c r="J38" s="563">
        <v>0</v>
      </c>
      <c r="K38" s="563">
        <v>0</v>
      </c>
      <c r="L38" s="563">
        <v>0</v>
      </c>
      <c r="M38" s="563">
        <v>0</v>
      </c>
      <c r="N38" s="563">
        <v>0</v>
      </c>
      <c r="O38" s="563">
        <v>0</v>
      </c>
      <c r="P38" s="562">
        <v>582959.006339591</v>
      </c>
      <c r="Q38" s="562">
        <v>456061.09103252616</v>
      </c>
    </row>
    <row r="39" spans="2:17" s="140" customFormat="1" ht="20.25" customHeight="1">
      <c r="B39" s="582" t="s">
        <v>778</v>
      </c>
      <c r="C39" s="124" t="s">
        <v>779</v>
      </c>
      <c r="D39" s="562">
        <v>2506388.8312083799</v>
      </c>
      <c r="E39" s="563">
        <v>7.4837762467034119E-5</v>
      </c>
      <c r="F39" s="563">
        <v>0</v>
      </c>
      <c r="G39" s="563">
        <v>0</v>
      </c>
      <c r="H39" s="563">
        <v>0</v>
      </c>
      <c r="I39" s="563">
        <v>0</v>
      </c>
      <c r="J39" s="563">
        <v>0</v>
      </c>
      <c r="K39" s="563">
        <v>0</v>
      </c>
      <c r="L39" s="563">
        <v>0</v>
      </c>
      <c r="M39" s="563">
        <v>0</v>
      </c>
      <c r="N39" s="563">
        <v>0</v>
      </c>
      <c r="O39" s="563">
        <v>0</v>
      </c>
      <c r="P39" s="562">
        <v>1190919.3088737496</v>
      </c>
      <c r="Q39" s="562">
        <v>1190684.0121031394</v>
      </c>
    </row>
    <row r="40" spans="2:17" s="140" customFormat="1" ht="20.25" customHeight="1">
      <c r="B40" s="576">
        <v>4</v>
      </c>
      <c r="C40" s="577" t="s">
        <v>753</v>
      </c>
      <c r="D40" s="580">
        <f>+SUM(D41:D45)</f>
        <v>0</v>
      </c>
      <c r="E40" s="581">
        <v>0</v>
      </c>
      <c r="F40" s="581">
        <v>0</v>
      </c>
      <c r="G40" s="581">
        <v>0</v>
      </c>
      <c r="H40" s="581">
        <v>0</v>
      </c>
      <c r="I40" s="581">
        <v>0</v>
      </c>
      <c r="J40" s="581">
        <v>0</v>
      </c>
      <c r="K40" s="581">
        <v>0</v>
      </c>
      <c r="L40" s="581">
        <v>0</v>
      </c>
      <c r="M40" s="581">
        <v>0</v>
      </c>
      <c r="N40" s="581">
        <v>0</v>
      </c>
      <c r="O40" s="581">
        <v>0</v>
      </c>
      <c r="P40" s="580">
        <v>0</v>
      </c>
      <c r="Q40" s="580">
        <v>0</v>
      </c>
    </row>
    <row r="41" spans="2:17" s="140" customFormat="1" ht="20.25" customHeight="1">
      <c r="B41" s="582" t="s">
        <v>752</v>
      </c>
      <c r="C41" s="124" t="s">
        <v>780</v>
      </c>
      <c r="D41" s="562">
        <v>0</v>
      </c>
      <c r="E41" s="563">
        <v>0</v>
      </c>
      <c r="F41" s="563">
        <v>0</v>
      </c>
      <c r="G41" s="563">
        <v>0</v>
      </c>
      <c r="H41" s="563">
        <v>0</v>
      </c>
      <c r="I41" s="563">
        <v>0</v>
      </c>
      <c r="J41" s="563">
        <v>0</v>
      </c>
      <c r="K41" s="563">
        <v>0</v>
      </c>
      <c r="L41" s="563">
        <v>0</v>
      </c>
      <c r="M41" s="563">
        <v>0</v>
      </c>
      <c r="N41" s="563">
        <v>0</v>
      </c>
      <c r="O41" s="563">
        <v>0</v>
      </c>
      <c r="P41" s="562">
        <v>0</v>
      </c>
      <c r="Q41" s="562">
        <v>0</v>
      </c>
    </row>
    <row r="42" spans="2:17" s="140" customFormat="1" ht="20.25" customHeight="1">
      <c r="B42" s="582" t="s">
        <v>751</v>
      </c>
      <c r="C42" s="124" t="s">
        <v>781</v>
      </c>
      <c r="D42" s="562">
        <v>0</v>
      </c>
      <c r="E42" s="563">
        <v>0</v>
      </c>
      <c r="F42" s="563">
        <v>0</v>
      </c>
      <c r="G42" s="563">
        <v>0</v>
      </c>
      <c r="H42" s="563">
        <v>0</v>
      </c>
      <c r="I42" s="563">
        <v>0</v>
      </c>
      <c r="J42" s="563">
        <v>0</v>
      </c>
      <c r="K42" s="563">
        <v>0</v>
      </c>
      <c r="L42" s="563">
        <v>0</v>
      </c>
      <c r="M42" s="563">
        <v>0</v>
      </c>
      <c r="N42" s="563">
        <v>0</v>
      </c>
      <c r="O42" s="563">
        <v>0</v>
      </c>
      <c r="P42" s="562">
        <v>0</v>
      </c>
      <c r="Q42" s="562">
        <v>0</v>
      </c>
    </row>
    <row r="43" spans="2:17" s="140" customFormat="1" ht="20.25" customHeight="1">
      <c r="B43" s="582" t="s">
        <v>750</v>
      </c>
      <c r="C43" s="124" t="s">
        <v>749</v>
      </c>
      <c r="D43" s="562">
        <v>0</v>
      </c>
      <c r="E43" s="563">
        <v>0</v>
      </c>
      <c r="F43" s="563">
        <v>0</v>
      </c>
      <c r="G43" s="563">
        <v>0</v>
      </c>
      <c r="H43" s="563">
        <v>0</v>
      </c>
      <c r="I43" s="563">
        <v>0</v>
      </c>
      <c r="J43" s="563">
        <v>0</v>
      </c>
      <c r="K43" s="563">
        <v>0</v>
      </c>
      <c r="L43" s="563">
        <v>0</v>
      </c>
      <c r="M43" s="563">
        <v>0</v>
      </c>
      <c r="N43" s="563">
        <v>0</v>
      </c>
      <c r="O43" s="563">
        <v>0</v>
      </c>
      <c r="P43" s="562">
        <v>0</v>
      </c>
      <c r="Q43" s="562">
        <v>0</v>
      </c>
    </row>
    <row r="44" spans="2:17" s="140" customFormat="1" ht="20.25" customHeight="1">
      <c r="B44" s="582" t="s">
        <v>748</v>
      </c>
      <c r="C44" s="124" t="s">
        <v>746</v>
      </c>
      <c r="D44" s="562">
        <v>0</v>
      </c>
      <c r="E44" s="563">
        <v>0</v>
      </c>
      <c r="F44" s="563">
        <v>0</v>
      </c>
      <c r="G44" s="563">
        <v>0</v>
      </c>
      <c r="H44" s="563">
        <v>0</v>
      </c>
      <c r="I44" s="563">
        <v>0</v>
      </c>
      <c r="J44" s="563">
        <v>0</v>
      </c>
      <c r="K44" s="563">
        <v>0</v>
      </c>
      <c r="L44" s="563">
        <v>0</v>
      </c>
      <c r="M44" s="563">
        <v>0</v>
      </c>
      <c r="N44" s="563">
        <v>0</v>
      </c>
      <c r="O44" s="563">
        <v>0</v>
      </c>
      <c r="P44" s="562">
        <v>0</v>
      </c>
      <c r="Q44" s="562">
        <v>0</v>
      </c>
    </row>
    <row r="45" spans="2:17" s="140" customFormat="1" ht="20.25" customHeight="1">
      <c r="B45" s="584" t="s">
        <v>747</v>
      </c>
      <c r="C45" s="299" t="s">
        <v>782</v>
      </c>
      <c r="D45" s="560">
        <v>0</v>
      </c>
      <c r="E45" s="561">
        <v>0</v>
      </c>
      <c r="F45" s="561">
        <v>0</v>
      </c>
      <c r="G45" s="561">
        <v>0</v>
      </c>
      <c r="H45" s="561">
        <v>0</v>
      </c>
      <c r="I45" s="561">
        <v>0</v>
      </c>
      <c r="J45" s="561">
        <v>0</v>
      </c>
      <c r="K45" s="561">
        <v>0</v>
      </c>
      <c r="L45" s="561">
        <v>0</v>
      </c>
      <c r="M45" s="561">
        <v>0</v>
      </c>
      <c r="N45" s="561">
        <v>0</v>
      </c>
      <c r="O45" s="561">
        <v>0</v>
      </c>
      <c r="P45" s="560">
        <v>0</v>
      </c>
      <c r="Q45" s="560">
        <v>0</v>
      </c>
    </row>
    <row r="46" spans="2:17" s="140" customFormat="1" ht="20.25" customHeight="1" thickBot="1">
      <c r="B46" s="307">
        <v>5</v>
      </c>
      <c r="C46" s="586" t="s">
        <v>118</v>
      </c>
      <c r="D46" s="587">
        <f>+SUM(D34:D36)</f>
        <v>4038849.2360673524</v>
      </c>
      <c r="E46" s="588"/>
      <c r="F46" s="588"/>
      <c r="G46" s="589"/>
      <c r="H46" s="589"/>
      <c r="I46" s="589"/>
      <c r="J46" s="589"/>
      <c r="K46" s="589"/>
      <c r="L46" s="589"/>
      <c r="M46" s="589"/>
      <c r="N46" s="589"/>
      <c r="O46" s="589"/>
      <c r="P46" s="587">
        <f t="shared" ref="P46:Q46" si="0">+SUM(P34:P36)</f>
        <v>2049933.3239335513</v>
      </c>
      <c r="Q46" s="587">
        <f t="shared" si="0"/>
        <v>1922469.8870675373</v>
      </c>
    </row>
  </sheetData>
  <mergeCells count="26">
    <mergeCell ref="P29:Q29"/>
    <mergeCell ref="E30:M30"/>
    <mergeCell ref="N30:O30"/>
    <mergeCell ref="P30:P32"/>
    <mergeCell ref="Q30:Q32"/>
    <mergeCell ref="E31:E32"/>
    <mergeCell ref="F31:F32"/>
    <mergeCell ref="J31:J32"/>
    <mergeCell ref="N31:N32"/>
    <mergeCell ref="O31:O32"/>
    <mergeCell ref="B29:C33"/>
    <mergeCell ref="D29:D31"/>
    <mergeCell ref="E29:O29"/>
    <mergeCell ref="B5:C9"/>
    <mergeCell ref="D5:D7"/>
    <mergeCell ref="E5:O5"/>
    <mergeCell ref="P5:Q5"/>
    <mergeCell ref="E6:M6"/>
    <mergeCell ref="N6:O6"/>
    <mergeCell ref="P6:P8"/>
    <mergeCell ref="Q6:Q8"/>
    <mergeCell ref="E7:E8"/>
    <mergeCell ref="F7:F8"/>
    <mergeCell ref="J7:J8"/>
    <mergeCell ref="N7:N8"/>
    <mergeCell ref="O7:O8"/>
  </mergeCells>
  <hyperlinks>
    <hyperlink ref="S1" location="Índice!A1" display="Voltar ao Índice" xr:uid="{00000000-0004-0000-2C00-000000000000}"/>
  </hyperlinks>
  <pageMargins left="0.70866141732283472" right="0.70866141732283472" top="0.74803149606299213" bottom="0.74803149606299213" header="0.31496062992125984" footer="0.31496062992125984"/>
  <pageSetup paperSize="9" scale="45" fitToHeight="0" orientation="landscape" r:id="rId1"/>
  <headerFooter>
    <oddFooter>&amp;C&amp;P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9">
    <tabColor rgb="FFFF0000"/>
    <pageSetUpPr fitToPage="1"/>
  </sheetPr>
  <dimension ref="B1:L29"/>
  <sheetViews>
    <sheetView showGridLines="0" zoomScaleNormal="100" zoomScaleSheetLayoutView="40" zoomScalePageLayoutView="60" workbookViewId="0"/>
  </sheetViews>
  <sheetFormatPr defaultColWidth="8.7109375" defaultRowHeight="18.75"/>
  <cols>
    <col min="1" max="1" width="4.7109375" style="2" customWidth="1"/>
    <col min="2" max="2" width="19" style="2" customWidth="1"/>
    <col min="3" max="3" width="26.85546875" style="2" customWidth="1"/>
    <col min="4" max="4" width="21.85546875" style="2" customWidth="1"/>
    <col min="5" max="5" width="17.7109375" style="2" customWidth="1"/>
    <col min="6" max="6" width="16.140625" style="2" customWidth="1"/>
    <col min="7" max="7" width="23.7109375" style="2" customWidth="1"/>
    <col min="8" max="8" width="17.140625" style="2" customWidth="1"/>
    <col min="9" max="9" width="18.28515625" style="2" customWidth="1"/>
    <col min="10" max="10" width="8.7109375" style="2"/>
    <col min="11" max="11" width="16.5703125" style="2" customWidth="1"/>
    <col min="12" max="12" width="14.28515625" style="2" bestFit="1" customWidth="1"/>
    <col min="13" max="16384" width="8.7109375" style="2"/>
  </cols>
  <sheetData>
    <row r="1" spans="2:12" ht="25.5" customHeight="1">
      <c r="B1" s="54" t="s">
        <v>1618</v>
      </c>
      <c r="C1" s="176"/>
      <c r="D1" s="176"/>
      <c r="E1" s="176"/>
      <c r="F1" s="176"/>
      <c r="G1" s="176"/>
      <c r="H1" s="176"/>
      <c r="I1" s="176"/>
      <c r="J1" s="176"/>
      <c r="L1" s="4" t="s">
        <v>4</v>
      </c>
    </row>
    <row r="2" spans="2:12" s="5" customFormat="1" ht="22.5" customHeight="1">
      <c r="B2" s="5" t="s">
        <v>5</v>
      </c>
    </row>
    <row r="3" spans="2:12" s="5" customFormat="1">
      <c r="K3" s="456"/>
    </row>
    <row r="4" spans="2:12" s="5" customFormat="1">
      <c r="B4" s="161" t="s">
        <v>803</v>
      </c>
    </row>
    <row r="5" spans="2:12" s="46" customFormat="1" ht="20.25" customHeight="1">
      <c r="B5" s="1647" t="s">
        <v>802</v>
      </c>
      <c r="C5" s="1647"/>
      <c r="D5" s="1647"/>
      <c r="E5" s="1647"/>
      <c r="F5" s="1647"/>
      <c r="G5" s="1647"/>
      <c r="H5" s="1647"/>
      <c r="I5" s="1647"/>
    </row>
    <row r="6" spans="2:12" s="46" customFormat="1" ht="25.15" customHeight="1">
      <c r="B6" s="1577" t="s">
        <v>801</v>
      </c>
      <c r="C6" s="1577" t="s">
        <v>800</v>
      </c>
      <c r="D6" s="1109" t="s">
        <v>790</v>
      </c>
      <c r="E6" s="1109" t="s">
        <v>789</v>
      </c>
      <c r="F6" s="1109" t="s">
        <v>788</v>
      </c>
      <c r="G6" s="1109" t="s">
        <v>787</v>
      </c>
      <c r="H6" s="1109" t="s">
        <v>786</v>
      </c>
      <c r="I6" s="1109" t="s">
        <v>744</v>
      </c>
    </row>
    <row r="7" spans="2:12" s="46" customFormat="1" ht="20.25" customHeight="1" thickBot="1">
      <c r="B7" s="1620"/>
      <c r="C7" s="1620"/>
      <c r="D7" s="606" t="s">
        <v>6</v>
      </c>
      <c r="E7" s="606" t="s">
        <v>7</v>
      </c>
      <c r="F7" s="606" t="s">
        <v>8</v>
      </c>
      <c r="G7" s="606" t="s">
        <v>9</v>
      </c>
      <c r="H7" s="606" t="s">
        <v>10</v>
      </c>
      <c r="I7" s="606" t="s">
        <v>71</v>
      </c>
    </row>
    <row r="8" spans="2:12" s="140" customFormat="1" ht="20.25" customHeight="1">
      <c r="B8" s="1649" t="s">
        <v>799</v>
      </c>
      <c r="C8" s="305" t="s">
        <v>794</v>
      </c>
      <c r="D8" s="615">
        <v>159758.19821012201</v>
      </c>
      <c r="E8" s="615">
        <v>3293.3603599999997</v>
      </c>
      <c r="F8" s="616">
        <v>0.5</v>
      </c>
      <c r="G8" s="615">
        <v>160945.88828212197</v>
      </c>
      <c r="H8" s="615">
        <v>65548.047612962502</v>
      </c>
      <c r="I8" s="615">
        <v>0</v>
      </c>
    </row>
    <row r="9" spans="2:12" s="140" customFormat="1" ht="20.25" customHeight="1">
      <c r="B9" s="1646"/>
      <c r="C9" s="124" t="s">
        <v>793</v>
      </c>
      <c r="D9" s="562">
        <v>298080.33890532097</v>
      </c>
      <c r="E9" s="562">
        <v>71934.110650000002</v>
      </c>
      <c r="F9" s="614">
        <v>0.7</v>
      </c>
      <c r="G9" s="562">
        <v>334509.54407082201</v>
      </c>
      <c r="H9" s="562">
        <v>177760.15467690301</v>
      </c>
      <c r="I9" s="562">
        <v>1337.9137496489998</v>
      </c>
    </row>
    <row r="10" spans="2:12" s="140" customFormat="1" ht="20.25" customHeight="1">
      <c r="B10" s="1646" t="s">
        <v>798</v>
      </c>
      <c r="C10" s="124" t="s">
        <v>794</v>
      </c>
      <c r="D10" s="562">
        <v>30844.693280138003</v>
      </c>
      <c r="E10" s="562">
        <v>30448.640579999999</v>
      </c>
      <c r="F10" s="614">
        <v>0.7</v>
      </c>
      <c r="G10" s="562">
        <v>31795.653884137999</v>
      </c>
      <c r="H10" s="562">
        <v>18673.009409033897</v>
      </c>
      <c r="I10" s="562">
        <v>127.182615536</v>
      </c>
    </row>
    <row r="11" spans="2:12" s="140" customFormat="1" ht="20.25" customHeight="1">
      <c r="B11" s="1646"/>
      <c r="C11" s="124" t="s">
        <v>793</v>
      </c>
      <c r="D11" s="562">
        <v>234960.97546021998</v>
      </c>
      <c r="E11" s="562">
        <v>56685.209159999999</v>
      </c>
      <c r="F11" s="614">
        <v>0.9</v>
      </c>
      <c r="G11" s="562">
        <v>244143.82286021998</v>
      </c>
      <c r="H11" s="562">
        <v>174846.279076512</v>
      </c>
      <c r="I11" s="562">
        <v>1953.150582882</v>
      </c>
    </row>
    <row r="12" spans="2:12" s="140" customFormat="1" ht="20.25" customHeight="1">
      <c r="B12" s="1646" t="s">
        <v>797</v>
      </c>
      <c r="C12" s="124" t="s">
        <v>794</v>
      </c>
      <c r="D12" s="562">
        <v>42065.6354299999</v>
      </c>
      <c r="E12" s="562">
        <v>0</v>
      </c>
      <c r="F12" s="614">
        <v>1.1499999999999999</v>
      </c>
      <c r="G12" s="562">
        <v>42065.6354299999</v>
      </c>
      <c r="H12" s="562">
        <v>36633.608056512305</v>
      </c>
      <c r="I12" s="562">
        <v>1177.8377920400001</v>
      </c>
    </row>
    <row r="13" spans="2:12" s="140" customFormat="1" ht="20.25" customHeight="1">
      <c r="B13" s="1646"/>
      <c r="C13" s="124" t="s">
        <v>793</v>
      </c>
      <c r="D13" s="562">
        <v>0</v>
      </c>
      <c r="E13" s="562">
        <v>0</v>
      </c>
      <c r="F13" s="614">
        <v>1.1499999999999999</v>
      </c>
      <c r="G13" s="562">
        <v>0</v>
      </c>
      <c r="H13" s="562">
        <v>0</v>
      </c>
      <c r="I13" s="562">
        <v>0</v>
      </c>
    </row>
    <row r="14" spans="2:12" s="140" customFormat="1" ht="20.25" customHeight="1">
      <c r="B14" s="1646" t="s">
        <v>796</v>
      </c>
      <c r="C14" s="124" t="s">
        <v>794</v>
      </c>
      <c r="D14" s="562">
        <v>0</v>
      </c>
      <c r="E14" s="562">
        <v>0</v>
      </c>
      <c r="F14" s="614">
        <v>2.5</v>
      </c>
      <c r="G14" s="562">
        <v>0</v>
      </c>
      <c r="H14" s="562">
        <v>0</v>
      </c>
      <c r="I14" s="562">
        <v>0</v>
      </c>
    </row>
    <row r="15" spans="2:12" s="140" customFormat="1" ht="20.25" customHeight="1">
      <c r="B15" s="1646"/>
      <c r="C15" s="124" t="s">
        <v>793</v>
      </c>
      <c r="D15" s="562">
        <v>0</v>
      </c>
      <c r="E15" s="562">
        <v>0</v>
      </c>
      <c r="F15" s="614">
        <v>2.5</v>
      </c>
      <c r="G15" s="562">
        <v>0</v>
      </c>
      <c r="H15" s="562">
        <v>0</v>
      </c>
      <c r="I15" s="562">
        <v>0</v>
      </c>
    </row>
    <row r="16" spans="2:12" s="140" customFormat="1" ht="20.25" customHeight="1">
      <c r="B16" s="1646" t="s">
        <v>795</v>
      </c>
      <c r="C16" s="124" t="s">
        <v>794</v>
      </c>
      <c r="D16" s="562">
        <v>774.35208</v>
      </c>
      <c r="E16" s="562">
        <v>0</v>
      </c>
      <c r="F16" s="614" t="s">
        <v>185</v>
      </c>
      <c r="G16" s="562">
        <v>774.35208</v>
      </c>
      <c r="H16" s="562">
        <v>0</v>
      </c>
      <c r="I16" s="562">
        <v>387.17604</v>
      </c>
    </row>
    <row r="17" spans="2:9" s="140" customFormat="1" ht="20.25" customHeight="1">
      <c r="B17" s="1648"/>
      <c r="C17" s="299" t="s">
        <v>793</v>
      </c>
      <c r="D17" s="560">
        <v>13607.409628000001</v>
      </c>
      <c r="E17" s="560">
        <v>3282.6646000000001</v>
      </c>
      <c r="F17" s="613" t="s">
        <v>185</v>
      </c>
      <c r="G17" s="560">
        <v>16890.074228000001</v>
      </c>
      <c r="H17" s="560">
        <v>0</v>
      </c>
      <c r="I17" s="560">
        <v>8445.0371140000007</v>
      </c>
    </row>
    <row r="18" spans="2:9" s="140" customFormat="1" ht="20.25" customHeight="1">
      <c r="B18" s="1557" t="s">
        <v>118</v>
      </c>
      <c r="C18" s="612" t="s">
        <v>794</v>
      </c>
      <c r="D18" s="610">
        <f>+D8+D10+D12+D14+D16</f>
        <v>233442.87900025994</v>
      </c>
      <c r="E18" s="610">
        <f>+E8+E10+E12+E14+E16</f>
        <v>33742.000939999998</v>
      </c>
      <c r="F18" s="611"/>
      <c r="G18" s="610">
        <f t="shared" ref="G18:I19" si="0">+G8+G10+G12+G14+G16</f>
        <v>235581.5296762599</v>
      </c>
      <c r="H18" s="610">
        <f t="shared" si="0"/>
        <v>120854.6650785087</v>
      </c>
      <c r="I18" s="610">
        <f t="shared" si="0"/>
        <v>1692.1964475760001</v>
      </c>
    </row>
    <row r="19" spans="2:9" s="140" customFormat="1" ht="20.25" customHeight="1" thickBot="1">
      <c r="B19" s="1620"/>
      <c r="C19" s="436" t="s">
        <v>793</v>
      </c>
      <c r="D19" s="608">
        <f>+D9+D11+D13+D15+D17</f>
        <v>546648.72399354097</v>
      </c>
      <c r="E19" s="608">
        <f>+E9+E11+E13+E15+E17</f>
        <v>131901.98441</v>
      </c>
      <c r="F19" s="609"/>
      <c r="G19" s="608">
        <f t="shared" si="0"/>
        <v>595543.44115904195</v>
      </c>
      <c r="H19" s="608">
        <f t="shared" si="0"/>
        <v>352606.43375341501</v>
      </c>
      <c r="I19" s="608">
        <f t="shared" si="0"/>
        <v>11736.101446531</v>
      </c>
    </row>
    <row r="20" spans="2:9" s="46" customFormat="1" ht="16.5"/>
    <row r="21" spans="2:9" s="5" customFormat="1"/>
    <row r="22" spans="2:9" s="5" customFormat="1">
      <c r="C22" s="161" t="s">
        <v>792</v>
      </c>
      <c r="D22" s="46"/>
      <c r="E22" s="46"/>
      <c r="F22" s="466"/>
      <c r="G22" s="46"/>
      <c r="H22" s="46"/>
      <c r="I22" s="46"/>
    </row>
    <row r="23" spans="2:9" s="5" customFormat="1">
      <c r="C23" s="1647" t="s">
        <v>791</v>
      </c>
      <c r="D23" s="1647"/>
      <c r="E23" s="1647"/>
      <c r="F23" s="1647"/>
      <c r="G23" s="1647"/>
      <c r="H23" s="1647"/>
      <c r="I23" s="1647"/>
    </row>
    <row r="24" spans="2:9" s="5" customFormat="1" ht="66">
      <c r="C24" s="1577"/>
      <c r="D24" s="1109" t="s">
        <v>790</v>
      </c>
      <c r="E24" s="1109" t="s">
        <v>789</v>
      </c>
      <c r="F24" s="1109" t="s">
        <v>788</v>
      </c>
      <c r="G24" s="1109" t="s">
        <v>787</v>
      </c>
      <c r="H24" s="1109" t="s">
        <v>786</v>
      </c>
      <c r="I24" s="1109" t="s">
        <v>744</v>
      </c>
    </row>
    <row r="25" spans="2:9" s="5" customFormat="1" ht="19.5" thickBot="1">
      <c r="C25" s="1620"/>
      <c r="D25" s="606" t="s">
        <v>6</v>
      </c>
      <c r="E25" s="606" t="s">
        <v>7</v>
      </c>
      <c r="F25" s="606" t="s">
        <v>8</v>
      </c>
      <c r="G25" s="606" t="s">
        <v>9</v>
      </c>
      <c r="H25" s="606" t="s">
        <v>10</v>
      </c>
      <c r="I25" s="606" t="s">
        <v>71</v>
      </c>
    </row>
    <row r="26" spans="2:9" s="5" customFormat="1">
      <c r="C26" s="605" t="s">
        <v>785</v>
      </c>
      <c r="D26" s="603">
        <v>0</v>
      </c>
      <c r="E26" s="603">
        <v>0</v>
      </c>
      <c r="F26" s="604">
        <v>1.9</v>
      </c>
      <c r="G26" s="603">
        <v>0</v>
      </c>
      <c r="H26" s="603">
        <v>0</v>
      </c>
      <c r="I26" s="603">
        <v>0</v>
      </c>
    </row>
    <row r="27" spans="2:9" s="5" customFormat="1" ht="31.5">
      <c r="C27" s="602" t="s">
        <v>784</v>
      </c>
      <c r="D27" s="600">
        <v>0</v>
      </c>
      <c r="E27" s="600">
        <v>0</v>
      </c>
      <c r="F27" s="601">
        <v>2.9</v>
      </c>
      <c r="G27" s="600">
        <v>0</v>
      </c>
      <c r="H27" s="600">
        <v>0</v>
      </c>
      <c r="I27" s="600">
        <v>0</v>
      </c>
    </row>
    <row r="28" spans="2:9" s="5" customFormat="1" ht="31.5">
      <c r="C28" s="599" t="s">
        <v>783</v>
      </c>
      <c r="D28" s="597">
        <v>7136.3211799999908</v>
      </c>
      <c r="E28" s="597">
        <v>0</v>
      </c>
      <c r="F28" s="598">
        <v>3.7</v>
      </c>
      <c r="G28" s="597">
        <v>7136.3211799999908</v>
      </c>
      <c r="H28" s="597">
        <v>26404.388379999898</v>
      </c>
      <c r="I28" s="597">
        <v>171.27170832000002</v>
      </c>
    </row>
    <row r="29" spans="2:9" s="5" customFormat="1" ht="19.5" thickBot="1">
      <c r="C29" s="596" t="s">
        <v>118</v>
      </c>
      <c r="D29" s="595">
        <f>SUM(D26:D28)</f>
        <v>7136.3211799999908</v>
      </c>
      <c r="E29" s="595">
        <v>0</v>
      </c>
      <c r="F29" s="385"/>
      <c r="G29" s="595">
        <f>SUM(G26:G28)</f>
        <v>7136.3211799999908</v>
      </c>
      <c r="H29" s="595">
        <f>SUM(H26:H28)</f>
        <v>26404.388379999898</v>
      </c>
      <c r="I29" s="595">
        <f>SUM(I26:I28)</f>
        <v>171.27170832000002</v>
      </c>
    </row>
  </sheetData>
  <mergeCells count="11">
    <mergeCell ref="B5:I5"/>
    <mergeCell ref="B6:B7"/>
    <mergeCell ref="C6:C7"/>
    <mergeCell ref="B8:B9"/>
    <mergeCell ref="B10:B11"/>
    <mergeCell ref="B12:B13"/>
    <mergeCell ref="C23:I23"/>
    <mergeCell ref="C24:C25"/>
    <mergeCell ref="B14:B15"/>
    <mergeCell ref="B16:B17"/>
    <mergeCell ref="B18:B19"/>
  </mergeCells>
  <hyperlinks>
    <hyperlink ref="K3" location="Índice!A1" display="Voltar ao Índice" xr:uid="{00000000-0004-0000-2D00-000000000000}"/>
    <hyperlink ref="L1" location="Índice!A1" display="Voltar ao Índice" xr:uid="{00000000-0004-0000-2D00-000001000000}"/>
  </hyperlinks>
  <pageMargins left="0.70866141732283472" right="0.70866141732283472" top="0.74803149606299213" bottom="0.74803149606299213" header="0.31496062992125984" footer="0.31496062992125984"/>
  <pageSetup paperSize="9" scale="63" fitToHeight="0" orientation="landscape" r:id="rId1"/>
  <headerFooter>
    <oddFooter>&amp;C&amp;P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1">
    <tabColor rgb="FFFF0000"/>
    <pageSetUpPr fitToPage="1"/>
  </sheetPr>
  <dimension ref="B1:U23"/>
  <sheetViews>
    <sheetView showGridLines="0" zoomScaleNormal="100" zoomScalePageLayoutView="70" workbookViewId="0"/>
  </sheetViews>
  <sheetFormatPr defaultColWidth="8.7109375" defaultRowHeight="18.75"/>
  <cols>
    <col min="1" max="1" width="4.7109375" style="2" customWidth="1"/>
    <col min="2" max="2" width="3.85546875" style="2" customWidth="1"/>
    <col min="3" max="3" width="64.5703125" style="2" customWidth="1"/>
    <col min="4" max="19" width="11.7109375" style="2" customWidth="1"/>
    <col min="20" max="20" width="8.7109375" style="2"/>
    <col min="21" max="21" width="14.28515625" style="2" bestFit="1" customWidth="1"/>
    <col min="22" max="16384" width="8.7109375" style="2"/>
  </cols>
  <sheetData>
    <row r="1" spans="2:21" ht="25.5" customHeight="1">
      <c r="B1" s="1" t="s">
        <v>1620</v>
      </c>
      <c r="U1" s="4" t="s">
        <v>4</v>
      </c>
    </row>
    <row r="2" spans="2:21" ht="22.5" customHeight="1">
      <c r="B2" s="31" t="s">
        <v>5</v>
      </c>
    </row>
    <row r="3" spans="2:21" s="46" customFormat="1">
      <c r="B3" s="5"/>
    </row>
    <row r="4" spans="2:21" s="46" customFormat="1" ht="20.100000000000001" customHeight="1">
      <c r="B4" s="434"/>
      <c r="C4" s="1577" t="s">
        <v>813</v>
      </c>
      <c r="D4" s="1650" t="s">
        <v>788</v>
      </c>
      <c r="E4" s="1650"/>
      <c r="F4" s="1650"/>
      <c r="G4" s="1650"/>
      <c r="H4" s="1650"/>
      <c r="I4" s="1650"/>
      <c r="J4" s="1650"/>
      <c r="K4" s="1650"/>
      <c r="L4" s="1650"/>
      <c r="M4" s="1650"/>
      <c r="N4" s="1650"/>
      <c r="O4" s="1650"/>
      <c r="P4" s="1650"/>
      <c r="Q4" s="1650"/>
      <c r="R4" s="1650"/>
      <c r="S4" s="1651" t="s">
        <v>118</v>
      </c>
    </row>
    <row r="5" spans="2:21" s="46" customFormat="1" ht="20.100000000000001" customHeight="1">
      <c r="B5" s="462"/>
      <c r="C5" s="1577"/>
      <c r="D5" s="631">
        <v>0</v>
      </c>
      <c r="E5" s="631">
        <v>0.02</v>
      </c>
      <c r="F5" s="631">
        <v>0.04</v>
      </c>
      <c r="G5" s="631">
        <v>0.1</v>
      </c>
      <c r="H5" s="631">
        <v>0.2</v>
      </c>
      <c r="I5" s="631">
        <v>0.35</v>
      </c>
      <c r="J5" s="631">
        <v>0.5</v>
      </c>
      <c r="K5" s="631">
        <v>0.7</v>
      </c>
      <c r="L5" s="631">
        <v>0.75</v>
      </c>
      <c r="M5" s="631">
        <v>1</v>
      </c>
      <c r="N5" s="631">
        <v>1.5</v>
      </c>
      <c r="O5" s="631">
        <v>2.5</v>
      </c>
      <c r="P5" s="631">
        <v>3.7</v>
      </c>
      <c r="Q5" s="631">
        <v>12.5</v>
      </c>
      <c r="R5" s="631" t="s">
        <v>814</v>
      </c>
      <c r="S5" s="1652"/>
    </row>
    <row r="6" spans="2:21" s="46" customFormat="1" ht="20.100000000000001" customHeight="1" thickBot="1">
      <c r="B6" s="462"/>
      <c r="C6" s="1577"/>
      <c r="D6" s="370" t="s">
        <v>6</v>
      </c>
      <c r="E6" s="370" t="s">
        <v>7</v>
      </c>
      <c r="F6" s="370" t="s">
        <v>8</v>
      </c>
      <c r="G6" s="370" t="s">
        <v>9</v>
      </c>
      <c r="H6" s="370" t="s">
        <v>10</v>
      </c>
      <c r="I6" s="370" t="s">
        <v>71</v>
      </c>
      <c r="J6" s="370" t="s">
        <v>72</v>
      </c>
      <c r="K6" s="370" t="s">
        <v>73</v>
      </c>
      <c r="L6" s="370" t="s">
        <v>483</v>
      </c>
      <c r="M6" s="370" t="s">
        <v>482</v>
      </c>
      <c r="N6" s="370" t="s">
        <v>481</v>
      </c>
      <c r="O6" s="370" t="s">
        <v>480</v>
      </c>
      <c r="P6" s="370" t="s">
        <v>479</v>
      </c>
      <c r="Q6" s="370" t="s">
        <v>663</v>
      </c>
      <c r="R6" s="370" t="s">
        <v>662</v>
      </c>
      <c r="S6" s="370" t="s">
        <v>815</v>
      </c>
    </row>
    <row r="7" spans="2:21" s="140" customFormat="1" ht="20.100000000000001" customHeight="1">
      <c r="B7" s="306">
        <v>1</v>
      </c>
      <c r="C7" s="305" t="s">
        <v>817</v>
      </c>
      <c r="D7" s="615">
        <v>13595775.547905</v>
      </c>
      <c r="E7" s="615">
        <v>0</v>
      </c>
      <c r="F7" s="615">
        <v>0</v>
      </c>
      <c r="G7" s="615">
        <v>0</v>
      </c>
      <c r="H7" s="615">
        <v>0</v>
      </c>
      <c r="I7" s="615">
        <v>0</v>
      </c>
      <c r="J7" s="615">
        <v>0</v>
      </c>
      <c r="K7" s="615">
        <v>0</v>
      </c>
      <c r="L7" s="615">
        <v>0</v>
      </c>
      <c r="M7" s="615">
        <v>5189.7297400000007</v>
      </c>
      <c r="N7" s="615">
        <v>0</v>
      </c>
      <c r="O7" s="615">
        <v>5604.4842199999903</v>
      </c>
      <c r="P7" s="615">
        <v>0</v>
      </c>
      <c r="Q7" s="615">
        <v>0</v>
      </c>
      <c r="R7" s="615">
        <v>0</v>
      </c>
      <c r="S7" s="615">
        <f>SUM(D7:R7)</f>
        <v>13606569.761864999</v>
      </c>
    </row>
    <row r="8" spans="2:21" s="140" customFormat="1" ht="20.100000000000001" customHeight="1">
      <c r="B8" s="302">
        <v>2</v>
      </c>
      <c r="C8" s="632" t="s">
        <v>818</v>
      </c>
      <c r="D8" s="562">
        <v>0</v>
      </c>
      <c r="E8" s="562">
        <v>0</v>
      </c>
      <c r="F8" s="562">
        <v>0</v>
      </c>
      <c r="G8" s="562">
        <v>0</v>
      </c>
      <c r="H8" s="562">
        <v>22679.830212930003</v>
      </c>
      <c r="I8" s="562">
        <v>0</v>
      </c>
      <c r="J8" s="562">
        <v>0</v>
      </c>
      <c r="K8" s="562">
        <v>0</v>
      </c>
      <c r="L8" s="562">
        <v>0</v>
      </c>
      <c r="M8" s="562">
        <v>0</v>
      </c>
      <c r="N8" s="562">
        <v>0</v>
      </c>
      <c r="O8" s="562">
        <v>0</v>
      </c>
      <c r="P8" s="562">
        <v>0</v>
      </c>
      <c r="Q8" s="562">
        <v>0</v>
      </c>
      <c r="R8" s="562">
        <v>0</v>
      </c>
      <c r="S8" s="562">
        <f t="shared" ref="S8:S22" si="0">SUM(D8:R8)</f>
        <v>22679.830212930003</v>
      </c>
    </row>
    <row r="9" spans="2:21" s="140" customFormat="1" ht="20.100000000000001" customHeight="1">
      <c r="B9" s="302">
        <v>3</v>
      </c>
      <c r="C9" s="632" t="s">
        <v>819</v>
      </c>
      <c r="D9" s="562">
        <v>815289.88400560699</v>
      </c>
      <c r="E9" s="562">
        <v>0</v>
      </c>
      <c r="F9" s="562">
        <v>0</v>
      </c>
      <c r="G9" s="562">
        <v>0</v>
      </c>
      <c r="H9" s="562">
        <v>1110.5713999999998</v>
      </c>
      <c r="I9" s="562">
        <v>0</v>
      </c>
      <c r="J9" s="562">
        <v>24099.65006</v>
      </c>
      <c r="K9" s="562">
        <v>0</v>
      </c>
      <c r="L9" s="562">
        <v>0</v>
      </c>
      <c r="M9" s="562">
        <v>0</v>
      </c>
      <c r="N9" s="562">
        <v>0</v>
      </c>
      <c r="O9" s="562">
        <v>0</v>
      </c>
      <c r="P9" s="562">
        <v>0</v>
      </c>
      <c r="Q9" s="562">
        <v>0</v>
      </c>
      <c r="R9" s="562">
        <v>0</v>
      </c>
      <c r="S9" s="562">
        <f t="shared" si="0"/>
        <v>840500.10546560702</v>
      </c>
    </row>
    <row r="10" spans="2:21" s="140" customFormat="1" ht="20.100000000000001" customHeight="1">
      <c r="B10" s="302">
        <v>4</v>
      </c>
      <c r="C10" s="632" t="s">
        <v>820</v>
      </c>
      <c r="D10" s="562">
        <v>533335.99130726</v>
      </c>
      <c r="E10" s="562">
        <v>0</v>
      </c>
      <c r="F10" s="562">
        <v>0</v>
      </c>
      <c r="G10" s="562">
        <v>0</v>
      </c>
      <c r="H10" s="562">
        <v>0</v>
      </c>
      <c r="I10" s="562">
        <v>0</v>
      </c>
      <c r="J10" s="562">
        <v>0</v>
      </c>
      <c r="K10" s="562">
        <v>0</v>
      </c>
      <c r="L10" s="562">
        <v>0</v>
      </c>
      <c r="M10" s="562">
        <v>0</v>
      </c>
      <c r="N10" s="562">
        <v>0</v>
      </c>
      <c r="O10" s="562">
        <v>0</v>
      </c>
      <c r="P10" s="562">
        <v>0</v>
      </c>
      <c r="Q10" s="562">
        <v>0</v>
      </c>
      <c r="R10" s="562">
        <v>0</v>
      </c>
      <c r="S10" s="562">
        <f t="shared" si="0"/>
        <v>533335.99130726</v>
      </c>
    </row>
    <row r="11" spans="2:21" s="140" customFormat="1" ht="20.100000000000001" customHeight="1">
      <c r="B11" s="302">
        <v>5</v>
      </c>
      <c r="C11" s="632" t="s">
        <v>821</v>
      </c>
      <c r="D11" s="562">
        <v>0</v>
      </c>
      <c r="E11" s="562">
        <v>0</v>
      </c>
      <c r="F11" s="562">
        <v>0</v>
      </c>
      <c r="G11" s="562">
        <v>0</v>
      </c>
      <c r="H11" s="562">
        <v>0</v>
      </c>
      <c r="I11" s="562">
        <v>0</v>
      </c>
      <c r="J11" s="562">
        <v>0</v>
      </c>
      <c r="K11" s="562">
        <v>0</v>
      </c>
      <c r="L11" s="562">
        <v>0</v>
      </c>
      <c r="M11" s="562">
        <v>0</v>
      </c>
      <c r="N11" s="562">
        <v>0</v>
      </c>
      <c r="O11" s="562">
        <v>0</v>
      </c>
      <c r="P11" s="562">
        <v>0</v>
      </c>
      <c r="Q11" s="562">
        <v>0</v>
      </c>
      <c r="R11" s="562">
        <v>0</v>
      </c>
      <c r="S11" s="562">
        <f t="shared" si="0"/>
        <v>0</v>
      </c>
    </row>
    <row r="12" spans="2:21" s="140" customFormat="1" ht="20.100000000000001" customHeight="1">
      <c r="B12" s="302">
        <v>6</v>
      </c>
      <c r="C12" s="632" t="s">
        <v>604</v>
      </c>
      <c r="D12" s="562">
        <v>0</v>
      </c>
      <c r="E12" s="562">
        <v>969362.25010441698</v>
      </c>
      <c r="F12" s="562">
        <v>0</v>
      </c>
      <c r="G12" s="562">
        <v>0</v>
      </c>
      <c r="H12" s="562">
        <v>83656.082194999995</v>
      </c>
      <c r="I12" s="562">
        <v>0</v>
      </c>
      <c r="J12" s="562">
        <v>26125.197309000003</v>
      </c>
      <c r="K12" s="562">
        <v>0</v>
      </c>
      <c r="L12" s="562">
        <v>0</v>
      </c>
      <c r="M12" s="562">
        <v>126.27719</v>
      </c>
      <c r="N12" s="562">
        <v>0</v>
      </c>
      <c r="O12" s="562">
        <v>0</v>
      </c>
      <c r="P12" s="562">
        <v>0</v>
      </c>
      <c r="Q12" s="562">
        <v>0</v>
      </c>
      <c r="R12" s="562">
        <v>0</v>
      </c>
      <c r="S12" s="562">
        <f t="shared" si="0"/>
        <v>1079269.8067984169</v>
      </c>
    </row>
    <row r="13" spans="2:21" s="140" customFormat="1" ht="20.100000000000001" customHeight="1">
      <c r="B13" s="302">
        <v>7</v>
      </c>
      <c r="C13" s="632" t="s">
        <v>598</v>
      </c>
      <c r="D13" s="562">
        <v>0</v>
      </c>
      <c r="E13" s="562">
        <v>0</v>
      </c>
      <c r="F13" s="562">
        <v>0</v>
      </c>
      <c r="G13" s="562">
        <v>0</v>
      </c>
      <c r="H13" s="562">
        <v>0</v>
      </c>
      <c r="I13" s="562">
        <v>0</v>
      </c>
      <c r="J13" s="562">
        <v>1129.80719799999</v>
      </c>
      <c r="K13" s="562">
        <v>0</v>
      </c>
      <c r="L13" s="562">
        <v>0</v>
      </c>
      <c r="M13" s="562">
        <v>231726.21100329302</v>
      </c>
      <c r="N13" s="562">
        <v>1116.55026</v>
      </c>
      <c r="O13" s="562">
        <v>0</v>
      </c>
      <c r="P13" s="562">
        <v>0</v>
      </c>
      <c r="Q13" s="562">
        <v>0</v>
      </c>
      <c r="R13" s="562">
        <v>0</v>
      </c>
      <c r="S13" s="562">
        <f t="shared" si="0"/>
        <v>233972.56846129301</v>
      </c>
    </row>
    <row r="14" spans="2:21" s="140" customFormat="1" ht="20.100000000000001" customHeight="1">
      <c r="B14" s="302">
        <v>8</v>
      </c>
      <c r="C14" s="632" t="s">
        <v>822</v>
      </c>
      <c r="D14" s="562">
        <v>0</v>
      </c>
      <c r="E14" s="562">
        <v>0</v>
      </c>
      <c r="F14" s="562">
        <v>0</v>
      </c>
      <c r="G14" s="562">
        <v>0</v>
      </c>
      <c r="H14" s="562">
        <v>0</v>
      </c>
      <c r="I14" s="562">
        <v>0</v>
      </c>
      <c r="J14" s="562">
        <v>0</v>
      </c>
      <c r="K14" s="562">
        <v>0</v>
      </c>
      <c r="L14" s="562">
        <v>422512.52048783598</v>
      </c>
      <c r="M14" s="562">
        <v>0</v>
      </c>
      <c r="N14" s="562">
        <v>0</v>
      </c>
      <c r="O14" s="562">
        <v>0</v>
      </c>
      <c r="P14" s="562">
        <v>0</v>
      </c>
      <c r="Q14" s="562">
        <v>0</v>
      </c>
      <c r="R14" s="562">
        <v>0</v>
      </c>
      <c r="S14" s="562">
        <f t="shared" si="0"/>
        <v>422512.52048783598</v>
      </c>
    </row>
    <row r="15" spans="2:21" s="140" customFormat="1" ht="20.100000000000001" customHeight="1">
      <c r="B15" s="302">
        <v>9</v>
      </c>
      <c r="C15" s="632" t="s">
        <v>823</v>
      </c>
      <c r="D15" s="562">
        <v>0</v>
      </c>
      <c r="E15" s="562">
        <v>0</v>
      </c>
      <c r="F15" s="562">
        <v>0</v>
      </c>
      <c r="G15" s="562">
        <v>0</v>
      </c>
      <c r="H15" s="562">
        <v>0</v>
      </c>
      <c r="I15" s="562">
        <v>909708.66855761805</v>
      </c>
      <c r="J15" s="562">
        <v>217209.721228184</v>
      </c>
      <c r="K15" s="562">
        <v>0</v>
      </c>
      <c r="L15" s="562">
        <v>0</v>
      </c>
      <c r="M15" s="562">
        <v>0</v>
      </c>
      <c r="N15" s="562">
        <v>0</v>
      </c>
      <c r="O15" s="562">
        <v>0</v>
      </c>
      <c r="P15" s="562">
        <v>0</v>
      </c>
      <c r="Q15" s="562">
        <v>0</v>
      </c>
      <c r="R15" s="562">
        <v>0</v>
      </c>
      <c r="S15" s="562">
        <f t="shared" si="0"/>
        <v>1126918.389785802</v>
      </c>
    </row>
    <row r="16" spans="2:21" s="140" customFormat="1" ht="20.100000000000001" customHeight="1">
      <c r="B16" s="302">
        <v>10</v>
      </c>
      <c r="C16" s="632" t="s">
        <v>596</v>
      </c>
      <c r="D16" s="562">
        <v>0</v>
      </c>
      <c r="E16" s="562">
        <v>0</v>
      </c>
      <c r="F16" s="562">
        <v>0</v>
      </c>
      <c r="G16" s="562">
        <v>0</v>
      </c>
      <c r="H16" s="562">
        <v>0</v>
      </c>
      <c r="I16" s="562">
        <v>0</v>
      </c>
      <c r="J16" s="562">
        <v>0</v>
      </c>
      <c r="K16" s="562">
        <v>0</v>
      </c>
      <c r="L16" s="562">
        <v>0</v>
      </c>
      <c r="M16" s="562">
        <v>62174.795415738903</v>
      </c>
      <c r="N16" s="562">
        <v>13908.687582</v>
      </c>
      <c r="O16" s="562">
        <v>0</v>
      </c>
      <c r="P16" s="562">
        <v>0</v>
      </c>
      <c r="Q16" s="562">
        <v>0</v>
      </c>
      <c r="R16" s="562">
        <v>0</v>
      </c>
      <c r="S16" s="562">
        <f t="shared" si="0"/>
        <v>76083.482997738902</v>
      </c>
    </row>
    <row r="17" spans="2:19" s="140" customFormat="1" ht="20.100000000000001" customHeight="1">
      <c r="B17" s="302">
        <v>11</v>
      </c>
      <c r="C17" s="632" t="s">
        <v>824</v>
      </c>
      <c r="D17" s="562">
        <v>0</v>
      </c>
      <c r="E17" s="562">
        <v>0</v>
      </c>
      <c r="F17" s="562">
        <v>0</v>
      </c>
      <c r="G17" s="562">
        <v>0</v>
      </c>
      <c r="H17" s="562">
        <v>0</v>
      </c>
      <c r="I17" s="562">
        <v>0</v>
      </c>
      <c r="J17" s="562">
        <v>0</v>
      </c>
      <c r="K17" s="562">
        <v>0</v>
      </c>
      <c r="L17" s="562">
        <v>0</v>
      </c>
      <c r="M17" s="562">
        <v>0</v>
      </c>
      <c r="N17" s="562">
        <v>19889.952309999997</v>
      </c>
      <c r="O17" s="562">
        <v>0</v>
      </c>
      <c r="P17" s="562">
        <v>0</v>
      </c>
      <c r="Q17" s="562">
        <v>0</v>
      </c>
      <c r="R17" s="562">
        <v>0</v>
      </c>
      <c r="S17" s="562">
        <f t="shared" si="0"/>
        <v>19889.952309999997</v>
      </c>
    </row>
    <row r="18" spans="2:19" s="140" customFormat="1" ht="20.100000000000001" customHeight="1">
      <c r="B18" s="302">
        <v>12</v>
      </c>
      <c r="C18" s="632" t="s">
        <v>610</v>
      </c>
      <c r="D18" s="562">
        <v>0</v>
      </c>
      <c r="E18" s="562">
        <v>0</v>
      </c>
      <c r="F18" s="562">
        <v>0</v>
      </c>
      <c r="G18" s="562">
        <v>0</v>
      </c>
      <c r="H18" s="562">
        <v>0</v>
      </c>
      <c r="I18" s="562">
        <v>0</v>
      </c>
      <c r="J18" s="562">
        <v>0</v>
      </c>
      <c r="K18" s="562">
        <v>0</v>
      </c>
      <c r="L18" s="562">
        <v>0</v>
      </c>
      <c r="M18" s="562">
        <v>0</v>
      </c>
      <c r="N18" s="562">
        <v>0</v>
      </c>
      <c r="O18" s="562">
        <v>0</v>
      </c>
      <c r="P18" s="562">
        <v>0</v>
      </c>
      <c r="Q18" s="562">
        <v>0</v>
      </c>
      <c r="R18" s="562">
        <v>0</v>
      </c>
      <c r="S18" s="562">
        <f t="shared" si="0"/>
        <v>0</v>
      </c>
    </row>
    <row r="19" spans="2:19" s="140" customFormat="1" ht="20.100000000000001" customHeight="1">
      <c r="B19" s="302">
        <v>13</v>
      </c>
      <c r="C19" s="632" t="s">
        <v>825</v>
      </c>
      <c r="D19" s="562">
        <v>0</v>
      </c>
      <c r="E19" s="562">
        <v>0</v>
      </c>
      <c r="F19" s="562">
        <v>0</v>
      </c>
      <c r="G19" s="562">
        <v>0</v>
      </c>
      <c r="H19" s="562">
        <v>0</v>
      </c>
      <c r="I19" s="562">
        <v>0</v>
      </c>
      <c r="J19" s="562">
        <v>2798.2736199999999</v>
      </c>
      <c r="K19" s="562">
        <v>0</v>
      </c>
      <c r="L19" s="562">
        <v>0</v>
      </c>
      <c r="M19" s="562">
        <v>63.202563000000005</v>
      </c>
      <c r="N19" s="562">
        <v>0</v>
      </c>
      <c r="O19" s="562">
        <v>0</v>
      </c>
      <c r="P19" s="562">
        <v>0</v>
      </c>
      <c r="Q19" s="562">
        <v>0</v>
      </c>
      <c r="R19" s="562">
        <v>0</v>
      </c>
      <c r="S19" s="562">
        <f t="shared" si="0"/>
        <v>2861.4761829999998</v>
      </c>
    </row>
    <row r="20" spans="2:19" s="140" customFormat="1" ht="20.100000000000001" customHeight="1">
      <c r="B20" s="302">
        <v>14</v>
      </c>
      <c r="C20" s="632" t="s">
        <v>826</v>
      </c>
      <c r="D20" s="562">
        <v>0</v>
      </c>
      <c r="E20" s="562">
        <v>0</v>
      </c>
      <c r="F20" s="562">
        <v>0</v>
      </c>
      <c r="G20" s="562">
        <v>0</v>
      </c>
      <c r="H20" s="562">
        <v>0</v>
      </c>
      <c r="I20" s="562">
        <v>0</v>
      </c>
      <c r="J20" s="562">
        <v>0</v>
      </c>
      <c r="K20" s="562">
        <v>0</v>
      </c>
      <c r="L20" s="562">
        <v>0</v>
      </c>
      <c r="M20" s="562">
        <v>2791.0275000000001</v>
      </c>
      <c r="N20" s="562">
        <v>0</v>
      </c>
      <c r="O20" s="562">
        <v>0</v>
      </c>
      <c r="P20" s="562">
        <v>0</v>
      </c>
      <c r="Q20" s="562">
        <v>0</v>
      </c>
      <c r="R20" s="562">
        <v>0</v>
      </c>
      <c r="S20" s="562">
        <f t="shared" si="0"/>
        <v>2791.0275000000001</v>
      </c>
    </row>
    <row r="21" spans="2:19" s="140" customFormat="1" ht="20.100000000000001" customHeight="1">
      <c r="B21" s="302">
        <v>15</v>
      </c>
      <c r="C21" s="632" t="s">
        <v>827</v>
      </c>
      <c r="D21" s="562">
        <v>0</v>
      </c>
      <c r="E21" s="562">
        <v>0</v>
      </c>
      <c r="F21" s="562">
        <v>0</v>
      </c>
      <c r="G21" s="562">
        <v>0</v>
      </c>
      <c r="H21" s="562">
        <v>0</v>
      </c>
      <c r="I21" s="562">
        <v>0</v>
      </c>
      <c r="J21" s="562">
        <v>0</v>
      </c>
      <c r="K21" s="562">
        <v>0</v>
      </c>
      <c r="L21" s="562">
        <v>0</v>
      </c>
      <c r="M21" s="562">
        <v>133.078</v>
      </c>
      <c r="N21" s="562">
        <v>0</v>
      </c>
      <c r="O21" s="562">
        <v>0</v>
      </c>
      <c r="P21" s="562">
        <v>0</v>
      </c>
      <c r="Q21" s="562">
        <v>0</v>
      </c>
      <c r="R21" s="562">
        <v>0</v>
      </c>
      <c r="S21" s="562">
        <f t="shared" si="0"/>
        <v>133.078</v>
      </c>
    </row>
    <row r="22" spans="2:19" s="140" customFormat="1" ht="20.100000000000001" customHeight="1">
      <c r="B22" s="300">
        <v>16</v>
      </c>
      <c r="C22" s="633" t="s">
        <v>828</v>
      </c>
      <c r="D22" s="560">
        <v>367081.135215869</v>
      </c>
      <c r="E22" s="560">
        <v>0</v>
      </c>
      <c r="F22" s="560">
        <v>0</v>
      </c>
      <c r="G22" s="560">
        <v>0</v>
      </c>
      <c r="H22" s="560">
        <v>34260.658880000003</v>
      </c>
      <c r="I22" s="560">
        <v>0</v>
      </c>
      <c r="J22" s="560">
        <v>0</v>
      </c>
      <c r="K22" s="560">
        <v>0</v>
      </c>
      <c r="L22" s="560">
        <v>0</v>
      </c>
      <c r="M22" s="560">
        <v>727990.54472999892</v>
      </c>
      <c r="N22" s="560">
        <v>0</v>
      </c>
      <c r="O22" s="560">
        <v>0</v>
      </c>
      <c r="P22" s="560">
        <v>0</v>
      </c>
      <c r="Q22" s="560">
        <v>0</v>
      </c>
      <c r="R22" s="560">
        <v>0</v>
      </c>
      <c r="S22" s="560">
        <f t="shared" si="0"/>
        <v>1129332.338825868</v>
      </c>
    </row>
    <row r="23" spans="2:19" s="46" customFormat="1" ht="20.100000000000001" customHeight="1" thickBot="1">
      <c r="B23" s="1125">
        <v>17</v>
      </c>
      <c r="C23" s="586" t="s">
        <v>155</v>
      </c>
      <c r="D23" s="587">
        <f t="shared" ref="D23:Q23" si="1">+SUM(D7:D22)</f>
        <v>15311482.558433736</v>
      </c>
      <c r="E23" s="587">
        <f t="shared" si="1"/>
        <v>969362.25010441698</v>
      </c>
      <c r="F23" s="587">
        <f t="shared" si="1"/>
        <v>0</v>
      </c>
      <c r="G23" s="587">
        <f t="shared" si="1"/>
        <v>0</v>
      </c>
      <c r="H23" s="587">
        <f t="shared" si="1"/>
        <v>141707.14268793</v>
      </c>
      <c r="I23" s="587">
        <f t="shared" si="1"/>
        <v>909708.66855761805</v>
      </c>
      <c r="J23" s="587">
        <f t="shared" si="1"/>
        <v>271362.64941518399</v>
      </c>
      <c r="K23" s="587">
        <f t="shared" si="1"/>
        <v>0</v>
      </c>
      <c r="L23" s="587">
        <f t="shared" si="1"/>
        <v>422512.52048783598</v>
      </c>
      <c r="M23" s="587">
        <f t="shared" si="1"/>
        <v>1030194.8661420308</v>
      </c>
      <c r="N23" s="587">
        <f t="shared" si="1"/>
        <v>34915.190151999996</v>
      </c>
      <c r="O23" s="587">
        <f t="shared" si="1"/>
        <v>5604.4842199999903</v>
      </c>
      <c r="P23" s="587">
        <f t="shared" si="1"/>
        <v>0</v>
      </c>
      <c r="Q23" s="587">
        <f t="shared" si="1"/>
        <v>0</v>
      </c>
      <c r="R23" s="587">
        <f>+SUM(R7:R22)</f>
        <v>0</v>
      </c>
      <c r="S23" s="587">
        <f>SUM(D23:R23)</f>
        <v>19096850.330200754</v>
      </c>
    </row>
  </sheetData>
  <mergeCells count="3">
    <mergeCell ref="C4:C6"/>
    <mergeCell ref="D4:R4"/>
    <mergeCell ref="S4:S5"/>
  </mergeCells>
  <hyperlinks>
    <hyperlink ref="U1" location="Índice!A1" display="Voltar ao Índice" xr:uid="{00000000-0004-0000-2F00-000000000000}"/>
  </hyperlinks>
  <pageMargins left="0.70866141732283472" right="0.70866141732283472" top="0.74803149606299213" bottom="0.74803149606299213" header="0.31496062992125984" footer="0.31496062992125984"/>
  <pageSetup paperSize="9" scale="46" orientation="landscape" r:id="rId1"/>
  <headerFoot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0000"/>
  </sheetPr>
  <dimension ref="B1:J56"/>
  <sheetViews>
    <sheetView showGridLines="0" zoomScale="85" zoomScaleNormal="85" zoomScalePageLayoutView="70" workbookViewId="0"/>
  </sheetViews>
  <sheetFormatPr defaultColWidth="8.7109375" defaultRowHeight="18.75"/>
  <cols>
    <col min="1" max="1" width="4.7109375" style="2" customWidth="1"/>
    <col min="2" max="2" width="8.42578125" style="2" customWidth="1"/>
    <col min="3" max="3" width="71" style="2" customWidth="1"/>
    <col min="4" max="8" width="18.85546875" style="3" customWidth="1"/>
    <col min="9" max="9" width="4.5703125" style="2" customWidth="1"/>
    <col min="10" max="10" width="16.140625" style="2" bestFit="1" customWidth="1"/>
    <col min="11" max="16384" width="8.7109375" style="2"/>
  </cols>
  <sheetData>
    <row r="1" spans="2:10" ht="25.5" customHeight="1">
      <c r="B1" s="1" t="s">
        <v>1597</v>
      </c>
      <c r="J1" s="4" t="s">
        <v>4</v>
      </c>
    </row>
    <row r="2" spans="2:10" ht="22.5" customHeight="1">
      <c r="B2" s="5" t="s">
        <v>5</v>
      </c>
    </row>
    <row r="4" spans="2:10">
      <c r="B4" s="6"/>
      <c r="C4" s="7"/>
      <c r="D4" s="8" t="s">
        <v>6</v>
      </c>
      <c r="E4" s="8" t="s">
        <v>7</v>
      </c>
      <c r="F4" s="8" t="s">
        <v>8</v>
      </c>
      <c r="G4" s="8" t="s">
        <v>9</v>
      </c>
      <c r="H4" s="8" t="s">
        <v>10</v>
      </c>
      <c r="J4"/>
    </row>
    <row r="5" spans="2:10" s="1145" customFormat="1" ht="20.100000000000001" customHeight="1" thickBot="1">
      <c r="B5" s="9"/>
      <c r="C5" s="9"/>
      <c r="D5" s="10">
        <v>45627</v>
      </c>
      <c r="E5" s="10">
        <v>45536</v>
      </c>
      <c r="F5" s="10">
        <v>45444</v>
      </c>
      <c r="G5" s="10">
        <v>45352</v>
      </c>
      <c r="H5" s="10">
        <v>45261</v>
      </c>
      <c r="J5"/>
    </row>
    <row r="6" spans="2:10" s="12" customFormat="1" ht="20.100000000000001" customHeight="1">
      <c r="B6" s="11"/>
      <c r="C6" s="1555" t="s">
        <v>11</v>
      </c>
      <c r="D6" s="1555"/>
      <c r="E6" s="1555"/>
      <c r="F6" s="1555"/>
      <c r="G6" s="1555"/>
      <c r="H6" s="1555"/>
      <c r="J6"/>
    </row>
    <row r="7" spans="2:10" s="15" customFormat="1" ht="20.100000000000001" customHeight="1">
      <c r="B7" s="20">
        <v>1</v>
      </c>
      <c r="C7" s="13" t="s">
        <v>12</v>
      </c>
      <c r="D7" s="14">
        <v>2586066.5893800003</v>
      </c>
      <c r="E7" s="14">
        <v>2656540.3213200001</v>
      </c>
      <c r="F7" s="14">
        <v>3031674.8102399996</v>
      </c>
      <c r="G7" s="14">
        <v>2234977.078524</v>
      </c>
      <c r="H7" s="14">
        <v>2655266.3988999999</v>
      </c>
      <c r="J7"/>
    </row>
    <row r="8" spans="2:10" s="15" customFormat="1" ht="20.100000000000001" customHeight="1">
      <c r="B8" s="20">
        <v>2</v>
      </c>
      <c r="C8" s="16" t="s">
        <v>13</v>
      </c>
      <c r="D8" s="14">
        <v>3286066.5893800003</v>
      </c>
      <c r="E8" s="14">
        <v>3352183.0088200001</v>
      </c>
      <c r="F8" s="14">
        <v>3731674.8102399996</v>
      </c>
      <c r="G8" s="14">
        <v>2634977.078524</v>
      </c>
      <c r="H8" s="14">
        <v>3055266.3988999999</v>
      </c>
      <c r="J8"/>
    </row>
    <row r="9" spans="2:10" s="15" customFormat="1" ht="20.100000000000001" customHeight="1" thickBot="1">
      <c r="B9" s="20">
        <v>3</v>
      </c>
      <c r="C9" s="16" t="s">
        <v>14</v>
      </c>
      <c r="D9" s="14">
        <v>3557043.9945900002</v>
      </c>
      <c r="E9" s="14">
        <v>3618244.1431900002</v>
      </c>
      <c r="F9" s="14">
        <v>3999896.4034699998</v>
      </c>
      <c r="G9" s="14">
        <v>2917491.1046440001</v>
      </c>
      <c r="H9" s="14">
        <v>3328128.3583400003</v>
      </c>
      <c r="J9"/>
    </row>
    <row r="10" spans="2:10" s="12" customFormat="1" ht="20.100000000000001" customHeight="1">
      <c r="B10" s="11"/>
      <c r="C10" s="1555" t="s">
        <v>15</v>
      </c>
      <c r="D10" s="1555"/>
      <c r="E10" s="1555"/>
      <c r="F10" s="1555"/>
      <c r="G10" s="1555"/>
      <c r="H10" s="1555"/>
      <c r="J10"/>
    </row>
    <row r="11" spans="2:10" s="15" customFormat="1" ht="20.100000000000001" customHeight="1" thickBot="1">
      <c r="B11" s="20">
        <v>4</v>
      </c>
      <c r="C11" s="16" t="s">
        <v>16</v>
      </c>
      <c r="D11" s="14">
        <v>16064500.8236781</v>
      </c>
      <c r="E11" s="14">
        <v>15857189.285202999</v>
      </c>
      <c r="F11" s="14">
        <v>15716108.0749771</v>
      </c>
      <c r="G11" s="14">
        <v>16238864.3972308</v>
      </c>
      <c r="H11" s="14">
        <v>15472952.616734801</v>
      </c>
      <c r="J11"/>
    </row>
    <row r="12" spans="2:10" s="12" customFormat="1" ht="20.100000000000001" customHeight="1">
      <c r="B12" s="11"/>
      <c r="C12" s="1555" t="s">
        <v>17</v>
      </c>
      <c r="D12" s="1555"/>
      <c r="E12" s="1555"/>
      <c r="F12" s="1555"/>
      <c r="G12" s="1555"/>
      <c r="H12" s="1555"/>
      <c r="J12"/>
    </row>
    <row r="13" spans="2:10" s="15" customFormat="1" ht="20.100000000000001" customHeight="1">
      <c r="B13" s="20">
        <v>5</v>
      </c>
      <c r="C13" s="16" t="s">
        <v>18</v>
      </c>
      <c r="D13" s="17">
        <f t="shared" ref="D13:H15" si="0">+IFERROR(D7/D$11,"-")</f>
        <v>0.1609802021092554</v>
      </c>
      <c r="E13" s="17">
        <f t="shared" si="0"/>
        <v>0.16752907930530464</v>
      </c>
      <c r="F13" s="17">
        <f t="shared" si="0"/>
        <v>0.19290239006863136</v>
      </c>
      <c r="G13" s="17">
        <f t="shared" si="0"/>
        <v>0.13763136533766049</v>
      </c>
      <c r="H13" s="17">
        <f t="shared" si="0"/>
        <v>0.17160696246353083</v>
      </c>
      <c r="J13"/>
    </row>
    <row r="14" spans="2:10" s="15" customFormat="1" ht="20.100000000000001" customHeight="1">
      <c r="B14" s="20">
        <v>6</v>
      </c>
      <c r="C14" s="16" t="s">
        <v>19</v>
      </c>
      <c r="D14" s="17">
        <f t="shared" si="0"/>
        <v>0.20455454081315352</v>
      </c>
      <c r="E14" s="17">
        <f t="shared" si="0"/>
        <v>0.21139830953194594</v>
      </c>
      <c r="F14" s="17">
        <f t="shared" si="0"/>
        <v>0.23744267934766267</v>
      </c>
      <c r="G14" s="17">
        <f t="shared" si="0"/>
        <v>0.16226362965216584</v>
      </c>
      <c r="H14" s="17">
        <f t="shared" si="0"/>
        <v>0.1974585248581173</v>
      </c>
      <c r="J14"/>
    </row>
    <row r="15" spans="2:10" s="15" customFormat="1" ht="20.100000000000001" customHeight="1" thickBot="1">
      <c r="B15" s="20">
        <v>7</v>
      </c>
      <c r="C15" s="16" t="s">
        <v>20</v>
      </c>
      <c r="D15" s="17">
        <f t="shared" si="0"/>
        <v>0.22142262829275922</v>
      </c>
      <c r="E15" s="17">
        <f t="shared" si="0"/>
        <v>0.22817689050141654</v>
      </c>
      <c r="F15" s="17">
        <f t="shared" si="0"/>
        <v>0.25450934699530109</v>
      </c>
      <c r="G15" s="17">
        <f t="shared" si="0"/>
        <v>0.17966103006202314</v>
      </c>
      <c r="H15" s="17">
        <f t="shared" si="0"/>
        <v>0.21509329478204806</v>
      </c>
      <c r="J15"/>
    </row>
    <row r="16" spans="2:10" s="12" customFormat="1" ht="20.100000000000001" customHeight="1">
      <c r="B16" s="11"/>
      <c r="C16" s="1555" t="s">
        <v>21</v>
      </c>
      <c r="D16" s="1555"/>
      <c r="E16" s="1555"/>
      <c r="F16" s="1555"/>
      <c r="G16" s="1555"/>
      <c r="H16" s="1555"/>
      <c r="J16"/>
    </row>
    <row r="17" spans="2:10" s="15" customFormat="1" ht="20.100000000000001" customHeight="1">
      <c r="B17" s="20" t="s">
        <v>22</v>
      </c>
      <c r="C17" s="16" t="s">
        <v>23</v>
      </c>
      <c r="D17" s="18">
        <v>1.8000000000000002E-2</v>
      </c>
      <c r="E17" s="18">
        <v>1.6500000000000001E-2</v>
      </c>
      <c r="F17" s="18">
        <v>1.6500000000000001E-2</v>
      </c>
      <c r="G17" s="18">
        <v>1.4999999999999999E-2</v>
      </c>
      <c r="H17" s="18">
        <v>1.4999999999999999E-2</v>
      </c>
      <c r="J17"/>
    </row>
    <row r="18" spans="2:10" s="15" customFormat="1" ht="20.100000000000001" customHeight="1">
      <c r="B18" s="20" t="s">
        <v>24</v>
      </c>
      <c r="C18" s="16" t="s">
        <v>25</v>
      </c>
      <c r="D18" s="18">
        <v>9.2800000000000035E-3</v>
      </c>
      <c r="E18" s="18">
        <v>9.2800000000000035E-3</v>
      </c>
      <c r="F18" s="18">
        <v>8.4375000000000006E-3</v>
      </c>
      <c r="G18" s="18">
        <v>8.4375000000000006E-3</v>
      </c>
      <c r="H18" s="18">
        <v>8.4375000000000006E-3</v>
      </c>
      <c r="J18"/>
    </row>
    <row r="19" spans="2:10" s="15" customFormat="1" ht="20.100000000000001" customHeight="1">
      <c r="B19" s="20" t="s">
        <v>26</v>
      </c>
      <c r="C19" s="16" t="s">
        <v>27</v>
      </c>
      <c r="D19" s="18">
        <v>1.2380000000000002E-2</v>
      </c>
      <c r="E19" s="18">
        <v>1.2380000000000002E-2</v>
      </c>
      <c r="F19" s="18">
        <v>1.1249999999999996E-2</v>
      </c>
      <c r="G19" s="18">
        <v>1.1249999999999996E-2</v>
      </c>
      <c r="H19" s="18">
        <v>1.1249999999999996E-2</v>
      </c>
      <c r="J19"/>
    </row>
    <row r="20" spans="2:10" s="15" customFormat="1" ht="20.100000000000001" customHeight="1" thickBot="1">
      <c r="B20" s="20" t="s">
        <v>28</v>
      </c>
      <c r="C20" s="16" t="s">
        <v>29</v>
      </c>
      <c r="D20" s="18">
        <v>9.6500000000000002E-2</v>
      </c>
      <c r="E20" s="18">
        <v>9.6500000000000002E-2</v>
      </c>
      <c r="F20" s="18">
        <v>9.5000000000000001E-2</v>
      </c>
      <c r="G20" s="18">
        <v>9.5000000000000001E-2</v>
      </c>
      <c r="H20" s="18">
        <v>9.5000000000000001E-2</v>
      </c>
      <c r="J20"/>
    </row>
    <row r="21" spans="2:10" s="12" customFormat="1" ht="20.100000000000001" customHeight="1">
      <c r="B21" s="11"/>
      <c r="C21" s="1555" t="s">
        <v>30</v>
      </c>
      <c r="D21" s="1555"/>
      <c r="E21" s="1555"/>
      <c r="F21" s="1555"/>
      <c r="G21" s="1555"/>
      <c r="H21" s="1555"/>
      <c r="J21"/>
    </row>
    <row r="22" spans="2:10" s="15" customFormat="1" ht="20.100000000000001" customHeight="1">
      <c r="B22" s="20">
        <v>8</v>
      </c>
      <c r="C22" s="16" t="s">
        <v>31</v>
      </c>
      <c r="D22" s="17">
        <v>2.4999999999878397E-2</v>
      </c>
      <c r="E22" s="17">
        <v>2.5000000000000001E-2</v>
      </c>
      <c r="F22" s="17">
        <v>2.5000000000000029E-2</v>
      </c>
      <c r="G22" s="17">
        <v>2.4999999999952581E-2</v>
      </c>
      <c r="H22" s="17">
        <v>2.5000000000105344E-2</v>
      </c>
      <c r="J22"/>
    </row>
    <row r="23" spans="2:10" s="15" customFormat="1" ht="20.100000000000001" customHeight="1">
      <c r="B23" s="20" t="s">
        <v>32</v>
      </c>
      <c r="C23" s="16" t="s">
        <v>33</v>
      </c>
      <c r="D23" s="17">
        <v>7.7567626026906851E-3</v>
      </c>
      <c r="E23" s="17">
        <v>0</v>
      </c>
      <c r="F23" s="17">
        <v>0</v>
      </c>
      <c r="G23" s="17">
        <v>0</v>
      </c>
      <c r="H23" s="17">
        <v>0</v>
      </c>
      <c r="J23"/>
    </row>
    <row r="24" spans="2:10" s="15" customFormat="1" ht="20.100000000000001" customHeight="1">
      <c r="B24" s="20">
        <v>9</v>
      </c>
      <c r="C24" s="16" t="s">
        <v>34</v>
      </c>
      <c r="D24" s="17">
        <v>5.3000000021479637E-4</v>
      </c>
      <c r="E24" s="17">
        <v>4.8900000000000029E-4</v>
      </c>
      <c r="F24" s="17">
        <v>5.31E-4</v>
      </c>
      <c r="G24" s="17">
        <v>8.3000000000000229E-5</v>
      </c>
      <c r="H24" s="17">
        <v>4.1200000012313505E-4</v>
      </c>
      <c r="J24"/>
    </row>
    <row r="25" spans="2:10" s="15" customFormat="1" ht="20.100000000000001" customHeight="1">
      <c r="B25" s="20" t="s">
        <v>35</v>
      </c>
      <c r="C25" s="16" t="s">
        <v>36</v>
      </c>
      <c r="D25" s="17">
        <v>0</v>
      </c>
      <c r="E25" s="17">
        <v>0</v>
      </c>
      <c r="F25" s="17">
        <v>0</v>
      </c>
      <c r="G25" s="17">
        <v>0</v>
      </c>
      <c r="H25" s="17">
        <v>0</v>
      </c>
      <c r="J25"/>
    </row>
    <row r="26" spans="2:10" s="15" customFormat="1" ht="20.100000000000001" customHeight="1">
      <c r="B26" s="20">
        <v>10</v>
      </c>
      <c r="C26" s="16" t="s">
        <v>37</v>
      </c>
      <c r="D26" s="17">
        <v>0</v>
      </c>
      <c r="E26" s="17">
        <v>0</v>
      </c>
      <c r="F26" s="17">
        <v>0</v>
      </c>
      <c r="G26" s="17">
        <v>0</v>
      </c>
      <c r="H26" s="17">
        <v>0</v>
      </c>
      <c r="J26"/>
    </row>
    <row r="27" spans="2:10" s="15" customFormat="1" ht="20.100000000000001" customHeight="1">
      <c r="B27" s="20" t="s">
        <v>38</v>
      </c>
      <c r="C27" s="16" t="s">
        <v>39</v>
      </c>
      <c r="D27" s="17">
        <v>5.0000000001001899E-3</v>
      </c>
      <c r="E27" s="17">
        <v>5.000000000000001E-3</v>
      </c>
      <c r="F27" s="17">
        <v>5.0000000000000001E-3</v>
      </c>
      <c r="G27" s="17">
        <v>5.0000000002368384E-3</v>
      </c>
      <c r="H27" s="17">
        <v>4.9999999997625529E-3</v>
      </c>
      <c r="J27"/>
    </row>
    <row r="28" spans="2:10" s="15" customFormat="1" ht="20.100000000000001" customHeight="1">
      <c r="B28" s="20">
        <v>11</v>
      </c>
      <c r="C28" s="16" t="s">
        <v>40</v>
      </c>
      <c r="D28" s="17">
        <v>3.8286762602884064E-2</v>
      </c>
      <c r="E28" s="17">
        <v>3.0489000000000002E-2</v>
      </c>
      <c r="F28" s="17">
        <v>3.053100000000003E-2</v>
      </c>
      <c r="G28" s="17">
        <v>3.008300000018942E-2</v>
      </c>
      <c r="H28" s="17">
        <v>3.0411999999991033E-2</v>
      </c>
      <c r="J28"/>
    </row>
    <row r="29" spans="2:10" s="15" customFormat="1" ht="20.100000000000001" customHeight="1">
      <c r="B29" s="20" t="s">
        <v>41</v>
      </c>
      <c r="C29" s="16" t="s">
        <v>42</v>
      </c>
      <c r="D29" s="17">
        <v>0.13478676260288408</v>
      </c>
      <c r="E29" s="17">
        <v>0.12698900000000002</v>
      </c>
      <c r="F29" s="17">
        <v>0.12553100000000003</v>
      </c>
      <c r="G29" s="17">
        <v>0.12508300000018943</v>
      </c>
      <c r="H29" s="17">
        <v>0.12541199999999103</v>
      </c>
      <c r="J29"/>
    </row>
    <row r="30" spans="2:10" s="15" customFormat="1" ht="20.100000000000001" customHeight="1" thickBot="1">
      <c r="B30" s="20">
        <v>12</v>
      </c>
      <c r="C30" s="16" t="s">
        <v>43</v>
      </c>
      <c r="D30" s="17">
        <v>0.10670020200027268</v>
      </c>
      <c r="E30" s="17">
        <v>0.13167689050141654</v>
      </c>
      <c r="F30" s="17">
        <v>0.13946488999999981</v>
      </c>
      <c r="G30" s="17">
        <v>8.4193365405152848E-2</v>
      </c>
      <c r="H30" s="17">
        <v>0.12009329478204805</v>
      </c>
      <c r="J30"/>
    </row>
    <row r="31" spans="2:10" s="12" customFormat="1" ht="20.100000000000001" customHeight="1">
      <c r="B31" s="11"/>
      <c r="C31" s="1555" t="s">
        <v>44</v>
      </c>
      <c r="D31" s="1555"/>
      <c r="E31" s="1555"/>
      <c r="F31" s="1555"/>
      <c r="G31" s="1555"/>
      <c r="H31" s="1555"/>
      <c r="J31"/>
    </row>
    <row r="32" spans="2:10" s="15" customFormat="1" ht="20.100000000000001" customHeight="1">
      <c r="B32" s="20">
        <v>13</v>
      </c>
      <c r="C32" s="19" t="s">
        <v>45</v>
      </c>
      <c r="D32" s="14">
        <v>57422805.973891698</v>
      </c>
      <c r="E32" s="14">
        <v>57347570.084608398</v>
      </c>
      <c r="F32" s="14">
        <v>57135536.946222804</v>
      </c>
      <c r="G32" s="14">
        <v>55792477.402999997</v>
      </c>
      <c r="H32" s="14">
        <v>55520393.579028897</v>
      </c>
      <c r="J32"/>
    </row>
    <row r="33" spans="2:10" s="15" customFormat="1" ht="20.100000000000001" customHeight="1" thickBot="1">
      <c r="B33" s="20">
        <v>14</v>
      </c>
      <c r="C33" s="19" t="s">
        <v>46</v>
      </c>
      <c r="D33" s="18">
        <f>+IFERROR(D8/D32,"-")</f>
        <v>5.7225810087965207E-2</v>
      </c>
      <c r="E33" s="18">
        <f>+IFERROR(E8/E32,"-")</f>
        <v>5.845379331459586E-2</v>
      </c>
      <c r="F33" s="18">
        <f>+IFERROR(F8/F32,"-")</f>
        <v>6.5312675957737681E-2</v>
      </c>
      <c r="G33" s="18">
        <f>+IFERROR(G8/G32,"-")</f>
        <v>4.7228178442248483E-2</v>
      </c>
      <c r="H33" s="18">
        <f>+IFERROR(H8/H32,"-")</f>
        <v>5.5029624286633876E-2</v>
      </c>
      <c r="J33"/>
    </row>
    <row r="34" spans="2:10" s="12" customFormat="1" ht="20.100000000000001" customHeight="1">
      <c r="B34" s="11"/>
      <c r="C34" s="1555" t="s">
        <v>47</v>
      </c>
      <c r="D34" s="1555"/>
      <c r="E34" s="1555"/>
      <c r="F34" s="1555"/>
      <c r="G34" s="1555"/>
      <c r="H34" s="1555"/>
      <c r="J34"/>
    </row>
    <row r="35" spans="2:10" s="21" customFormat="1" ht="20.100000000000001" customHeight="1">
      <c r="B35" s="20" t="s">
        <v>48</v>
      </c>
      <c r="C35" s="16" t="s">
        <v>49</v>
      </c>
      <c r="D35" s="18">
        <v>0</v>
      </c>
      <c r="E35" s="18">
        <v>0</v>
      </c>
      <c r="F35" s="18">
        <v>0</v>
      </c>
      <c r="G35" s="18">
        <v>0</v>
      </c>
      <c r="H35" s="18">
        <v>0</v>
      </c>
      <c r="J35"/>
    </row>
    <row r="36" spans="2:10" s="21" customFormat="1" ht="20.100000000000001" customHeight="1">
      <c r="B36" s="20" t="s">
        <v>50</v>
      </c>
      <c r="C36" s="16" t="s">
        <v>51</v>
      </c>
      <c r="D36" s="18">
        <v>0</v>
      </c>
      <c r="E36" s="18">
        <v>0</v>
      </c>
      <c r="F36" s="18">
        <v>0</v>
      </c>
      <c r="G36" s="18">
        <v>0</v>
      </c>
      <c r="H36" s="18">
        <v>0</v>
      </c>
      <c r="J36"/>
    </row>
    <row r="37" spans="2:10" s="21" customFormat="1" ht="20.100000000000001" customHeight="1">
      <c r="B37" s="20" t="s">
        <v>52</v>
      </c>
      <c r="C37" s="16" t="s">
        <v>53</v>
      </c>
      <c r="D37" s="18">
        <v>0</v>
      </c>
      <c r="E37" s="18">
        <v>0</v>
      </c>
      <c r="F37" s="18">
        <v>0</v>
      </c>
      <c r="G37" s="18">
        <v>0</v>
      </c>
      <c r="H37" s="18">
        <v>0</v>
      </c>
      <c r="J37"/>
    </row>
    <row r="38" spans="2:10" s="21" customFormat="1" ht="20.100000000000001" customHeight="1">
      <c r="B38" s="20" t="s">
        <v>54</v>
      </c>
      <c r="C38" s="16" t="s">
        <v>55</v>
      </c>
      <c r="D38" s="18">
        <v>0.03</v>
      </c>
      <c r="E38" s="18">
        <v>0.03</v>
      </c>
      <c r="F38" s="18">
        <v>0.03</v>
      </c>
      <c r="G38" s="18">
        <v>0.03</v>
      </c>
      <c r="H38" s="18">
        <v>0.03</v>
      </c>
      <c r="J38"/>
    </row>
    <row r="39" spans="2:10" s="21" customFormat="1" ht="20.100000000000001" customHeight="1">
      <c r="B39" s="20" t="s">
        <v>56</v>
      </c>
      <c r="C39" s="16" t="s">
        <v>57</v>
      </c>
      <c r="D39" s="18">
        <v>0</v>
      </c>
      <c r="E39" s="18">
        <v>0</v>
      </c>
      <c r="F39" s="18">
        <v>0</v>
      </c>
      <c r="G39" s="18">
        <v>0</v>
      </c>
      <c r="H39" s="18">
        <v>0</v>
      </c>
      <c r="J39"/>
    </row>
    <row r="40" spans="2:10" s="21" customFormat="1" ht="20.100000000000001" customHeight="1" thickBot="1">
      <c r="B40" s="20" t="s">
        <v>58</v>
      </c>
      <c r="C40" s="16" t="s">
        <v>59</v>
      </c>
      <c r="D40" s="18">
        <v>0.03</v>
      </c>
      <c r="E40" s="18">
        <v>0.03</v>
      </c>
      <c r="F40" s="18">
        <v>0.03</v>
      </c>
      <c r="G40" s="18">
        <v>0.03</v>
      </c>
      <c r="H40" s="18">
        <v>0.03</v>
      </c>
      <c r="J40"/>
    </row>
    <row r="41" spans="2:10" s="12" customFormat="1" ht="20.100000000000001" customHeight="1">
      <c r="B41" s="11"/>
      <c r="C41" s="1555" t="s">
        <v>1423</v>
      </c>
      <c r="D41" s="1555"/>
      <c r="E41" s="1555"/>
      <c r="F41" s="1555"/>
      <c r="G41" s="1555"/>
      <c r="H41" s="1555"/>
      <c r="J41"/>
    </row>
    <row r="42" spans="2:10" s="15" customFormat="1" ht="20.100000000000001" customHeight="1">
      <c r="B42" s="20">
        <v>15</v>
      </c>
      <c r="C42" s="19" t="s">
        <v>1644</v>
      </c>
      <c r="D42" s="14">
        <v>10897843.823023509</v>
      </c>
      <c r="E42" s="14">
        <v>11437597.963218136</v>
      </c>
      <c r="F42" s="14">
        <v>11436326.575053517</v>
      </c>
      <c r="G42" s="14">
        <v>11265355.966468256</v>
      </c>
      <c r="H42" s="14">
        <v>11657530.278462831</v>
      </c>
      <c r="J42"/>
    </row>
    <row r="43" spans="2:10" s="15" customFormat="1" ht="20.100000000000001" customHeight="1">
      <c r="B43" s="20" t="s">
        <v>60</v>
      </c>
      <c r="C43" s="19" t="s">
        <v>61</v>
      </c>
      <c r="D43" s="14">
        <v>8472547.1291172784</v>
      </c>
      <c r="E43" s="14">
        <v>9012901.8514409196</v>
      </c>
      <c r="F43" s="14">
        <v>8844683.2905810475</v>
      </c>
      <c r="G43" s="14">
        <v>10647793.760308459</v>
      </c>
      <c r="H43" s="14">
        <v>8437981.2231580876</v>
      </c>
      <c r="J43"/>
    </row>
    <row r="44" spans="2:10" s="15" customFormat="1" ht="20.100000000000001" customHeight="1">
      <c r="B44" s="20" t="s">
        <v>62</v>
      </c>
      <c r="C44" s="19" t="s">
        <v>63</v>
      </c>
      <c r="D44" s="14">
        <v>822111.49109766248</v>
      </c>
      <c r="E44" s="14">
        <v>1188870.2508402842</v>
      </c>
      <c r="F44" s="14">
        <v>948035.21446354396</v>
      </c>
      <c r="G44" s="14">
        <v>1386080.0463699796</v>
      </c>
      <c r="H44" s="14">
        <v>648920.11930416035</v>
      </c>
      <c r="J44"/>
    </row>
    <row r="45" spans="2:10" s="15" customFormat="1" ht="20.100000000000001" customHeight="1">
      <c r="B45" s="20">
        <v>16</v>
      </c>
      <c r="C45" s="19" t="s">
        <v>64</v>
      </c>
      <c r="D45" s="14">
        <f>+D43-D44</f>
        <v>7650435.6380196158</v>
      </c>
      <c r="E45" s="14">
        <f>+E43-E44</f>
        <v>7824031.6006006356</v>
      </c>
      <c r="F45" s="14">
        <f>+F43-F44</f>
        <v>7896648.0761175035</v>
      </c>
      <c r="G45" s="14">
        <f>+G43-G44</f>
        <v>9261713.7139384802</v>
      </c>
      <c r="H45" s="14">
        <f>+H43-H44</f>
        <v>7789061.103853927</v>
      </c>
      <c r="J45"/>
    </row>
    <row r="46" spans="2:10" s="15" customFormat="1" ht="20.100000000000001" customHeight="1" thickBot="1">
      <c r="B46" s="20">
        <v>17</v>
      </c>
      <c r="C46" s="19" t="s">
        <v>65</v>
      </c>
      <c r="D46" s="22">
        <f>+IFERROR(D42/D45,"-")</f>
        <v>1.4244736298238454</v>
      </c>
      <c r="E46" s="23">
        <f>+IFERROR(E42/E45,"-")</f>
        <v>1.4618547760390044</v>
      </c>
      <c r="F46" s="23">
        <f>+IFERROR(F42/F45,"-")</f>
        <v>1.4482507596661627</v>
      </c>
      <c r="G46" s="23">
        <f>+IFERROR(G42/G45,"-")</f>
        <v>1.2163360166827852</v>
      </c>
      <c r="H46" s="23">
        <f>+IFERROR(H42/H45,"-")</f>
        <v>1.4966541054216194</v>
      </c>
      <c r="J46"/>
    </row>
    <row r="47" spans="2:10" s="12" customFormat="1" ht="20.100000000000001" customHeight="1">
      <c r="B47" s="11"/>
      <c r="C47" s="1555" t="s">
        <v>1424</v>
      </c>
      <c r="D47" s="1555"/>
      <c r="E47" s="1555"/>
      <c r="F47" s="1555"/>
      <c r="G47" s="1555"/>
      <c r="H47" s="1555"/>
      <c r="J47"/>
    </row>
    <row r="48" spans="2:10" s="15" customFormat="1" ht="20.100000000000001" customHeight="1">
      <c r="B48" s="24">
        <v>18</v>
      </c>
      <c r="C48" s="25" t="s">
        <v>66</v>
      </c>
      <c r="D48" s="26">
        <v>41108983.542714037</v>
      </c>
      <c r="E48" s="26">
        <v>39841151.083737597</v>
      </c>
      <c r="F48" s="26">
        <v>39995350.382736199</v>
      </c>
      <c r="G48" s="26">
        <v>38803208.100902796</v>
      </c>
      <c r="H48" s="26">
        <v>38237520.146214485</v>
      </c>
      <c r="J48"/>
    </row>
    <row r="49" spans="2:10" s="15" customFormat="1" ht="20.100000000000001" customHeight="1">
      <c r="B49" s="20">
        <v>19</v>
      </c>
      <c r="C49" s="27" t="s">
        <v>67</v>
      </c>
      <c r="D49" s="14">
        <v>33908675.173810415</v>
      </c>
      <c r="E49" s="14">
        <v>33327711.6131717</v>
      </c>
      <c r="F49" s="14">
        <v>33408405.362014897</v>
      </c>
      <c r="G49" s="14">
        <v>33604542.001553304</v>
      </c>
      <c r="H49" s="14">
        <v>32574455.775091406</v>
      </c>
      <c r="J49"/>
    </row>
    <row r="50" spans="2:10" s="15" customFormat="1" ht="20.100000000000001" customHeight="1">
      <c r="B50" s="28">
        <v>20</v>
      </c>
      <c r="C50" s="29" t="s">
        <v>68</v>
      </c>
      <c r="D50" s="30">
        <f>+IFERROR(D48/D49,"-")</f>
        <v>1.2123441370680512</v>
      </c>
      <c r="E50" s="30">
        <f>+IFERROR(E48/E49,"-")</f>
        <v>1.1954361447364321</v>
      </c>
      <c r="F50" s="30">
        <f>+IFERROR(F48/F49,"-")</f>
        <v>1.1971643048910861</v>
      </c>
      <c r="G50" s="30">
        <f>+IFERROR(G48/G49,"-")</f>
        <v>1.1547012930308407</v>
      </c>
      <c r="H50" s="30">
        <f>+IFERROR(H48/H49,"-")</f>
        <v>1.1738498537081756</v>
      </c>
      <c r="J50"/>
    </row>
    <row r="51" spans="2:10">
      <c r="J51"/>
    </row>
    <row r="52" spans="2:10">
      <c r="J52"/>
    </row>
    <row r="53" spans="2:10">
      <c r="D53" s="1441"/>
      <c r="J53"/>
    </row>
    <row r="54" spans="2:10">
      <c r="D54" s="1441"/>
      <c r="J54"/>
    </row>
    <row r="55" spans="2:10">
      <c r="D55" s="1441"/>
      <c r="E55" s="1441"/>
      <c r="F55" s="1441"/>
      <c r="G55" s="1441"/>
      <c r="H55" s="1441"/>
      <c r="J55"/>
    </row>
    <row r="56" spans="2:10">
      <c r="D56" s="1441"/>
      <c r="E56" s="1441"/>
      <c r="F56" s="1441"/>
      <c r="G56" s="1441"/>
      <c r="H56" s="1441"/>
    </row>
  </sheetData>
  <mergeCells count="9">
    <mergeCell ref="C34:H34"/>
    <mergeCell ref="C41:H41"/>
    <mergeCell ref="C47:H47"/>
    <mergeCell ref="C6:H6"/>
    <mergeCell ref="C10:H10"/>
    <mergeCell ref="C12:H12"/>
    <mergeCell ref="C16:H16"/>
    <mergeCell ref="C21:H21"/>
    <mergeCell ref="C31:H31"/>
  </mergeCells>
  <hyperlinks>
    <hyperlink ref="J1" location="Índice!A1" display="Voltar ao Índice" xr:uid="{00000000-0004-0000-0400-000000000000}"/>
  </hyperlinks>
  <pageMargins left="0.70866141732283472" right="0.70866141732283472" top="0.74803149606299213" bottom="0.74803149606299213" header="0.31496062992125984" footer="0.31496062992125984"/>
  <pageSetup paperSize="9" scale="43" orientation="portrait" r:id="rId1"/>
  <headerFooter>
    <oddFooter>&amp;C&amp;P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2">
    <tabColor rgb="FFFF0000"/>
    <pageSetUpPr fitToPage="1"/>
  </sheetPr>
  <dimension ref="B1:M16"/>
  <sheetViews>
    <sheetView showGridLines="0" zoomScaleNormal="100" zoomScalePageLayoutView="70" workbookViewId="0"/>
  </sheetViews>
  <sheetFormatPr defaultColWidth="9.140625" defaultRowHeight="18.75"/>
  <cols>
    <col min="1" max="1" width="4.7109375" style="2" customWidth="1"/>
    <col min="2" max="2" width="9.140625" style="634" customWidth="1"/>
    <col min="3" max="3" width="47" style="2" customWidth="1"/>
    <col min="4" max="6" width="12" style="2" customWidth="1"/>
    <col min="7" max="7" width="14.7109375" style="2" customWidth="1"/>
    <col min="8" max="11" width="12" style="2" customWidth="1"/>
    <col min="12" max="12" width="13.42578125" style="2" customWidth="1"/>
    <col min="13" max="13" width="14.28515625" style="2" bestFit="1" customWidth="1"/>
    <col min="14" max="16384" width="9.140625" style="2"/>
  </cols>
  <sheetData>
    <row r="1" spans="2:13" ht="25.5" customHeight="1">
      <c r="B1" s="1" t="s">
        <v>848</v>
      </c>
      <c r="C1" s="634"/>
      <c r="D1" s="157"/>
      <c r="L1" s="617"/>
      <c r="M1" s="4" t="s">
        <v>4</v>
      </c>
    </row>
    <row r="2" spans="2:13" ht="22.5" customHeight="1">
      <c r="B2" s="5" t="s">
        <v>5</v>
      </c>
      <c r="L2" s="649"/>
    </row>
    <row r="3" spans="2:13" s="180" customFormat="1" ht="15.75">
      <c r="B3" s="654"/>
      <c r="C3" s="653"/>
      <c r="D3" s="654"/>
      <c r="E3" s="654"/>
      <c r="F3" s="654"/>
      <c r="G3" s="654"/>
      <c r="H3" s="654"/>
      <c r="I3" s="654"/>
      <c r="J3" s="654"/>
      <c r="K3" s="654"/>
      <c r="L3" s="653"/>
    </row>
    <row r="4" spans="2:13" s="263" customFormat="1" ht="20.100000000000001" customHeight="1">
      <c r="B4" s="459"/>
      <c r="C4" s="649"/>
      <c r="D4" s="652" t="s">
        <v>6</v>
      </c>
      <c r="E4" s="652" t="s">
        <v>7</v>
      </c>
      <c r="F4" s="652" t="s">
        <v>8</v>
      </c>
      <c r="G4" s="652" t="s">
        <v>9</v>
      </c>
      <c r="H4" s="652" t="s">
        <v>10</v>
      </c>
      <c r="I4" s="652" t="s">
        <v>71</v>
      </c>
      <c r="J4" s="652" t="s">
        <v>72</v>
      </c>
      <c r="K4" s="652" t="s">
        <v>73</v>
      </c>
      <c r="L4" s="649"/>
    </row>
    <row r="5" spans="2:13" s="263" customFormat="1" ht="84.75" customHeight="1" thickBot="1">
      <c r="B5" s="651"/>
      <c r="C5" s="650"/>
      <c r="D5" s="1125" t="s">
        <v>847</v>
      </c>
      <c r="E5" s="1125" t="s">
        <v>846</v>
      </c>
      <c r="F5" s="1125" t="s">
        <v>845</v>
      </c>
      <c r="G5" s="1125" t="s">
        <v>844</v>
      </c>
      <c r="H5" s="1125" t="s">
        <v>843</v>
      </c>
      <c r="I5" s="1125" t="s">
        <v>842</v>
      </c>
      <c r="J5" s="1125" t="s">
        <v>787</v>
      </c>
      <c r="K5" s="1125" t="s">
        <v>841</v>
      </c>
      <c r="L5" s="649"/>
    </row>
    <row r="6" spans="2:13" s="138" customFormat="1" ht="20.100000000000001" customHeight="1">
      <c r="B6" s="306" t="s">
        <v>617</v>
      </c>
      <c r="C6" s="305" t="s">
        <v>840</v>
      </c>
      <c r="D6" s="648">
        <v>0</v>
      </c>
      <c r="E6" s="647">
        <v>0</v>
      </c>
      <c r="F6" s="646"/>
      <c r="G6" s="645">
        <v>1.4</v>
      </c>
      <c r="H6" s="644">
        <v>0</v>
      </c>
      <c r="I6" s="644">
        <v>0</v>
      </c>
      <c r="J6" s="644">
        <v>0</v>
      </c>
      <c r="K6" s="644">
        <v>0</v>
      </c>
      <c r="L6" s="16"/>
    </row>
    <row r="7" spans="2:13" s="138" customFormat="1" ht="20.100000000000001" customHeight="1">
      <c r="B7" s="302" t="s">
        <v>615</v>
      </c>
      <c r="C7" s="124" t="s">
        <v>839</v>
      </c>
      <c r="D7" s="1126">
        <v>0</v>
      </c>
      <c r="E7" s="1126">
        <v>0</v>
      </c>
      <c r="F7" s="643"/>
      <c r="G7" s="1127">
        <v>1.4</v>
      </c>
      <c r="H7" s="1128">
        <v>0</v>
      </c>
      <c r="I7" s="1128">
        <v>0</v>
      </c>
      <c r="J7" s="1128">
        <v>0</v>
      </c>
      <c r="K7" s="1128">
        <v>0</v>
      </c>
      <c r="L7" s="16"/>
    </row>
    <row r="8" spans="2:13" s="138" customFormat="1" ht="20.100000000000001" customHeight="1">
      <c r="B8" s="302">
        <v>1</v>
      </c>
      <c r="C8" s="124" t="s">
        <v>838</v>
      </c>
      <c r="D8" s="1126">
        <v>194093.387230447</v>
      </c>
      <c r="E8" s="1126">
        <v>164926.181073402</v>
      </c>
      <c r="F8" s="642"/>
      <c r="G8" s="1127">
        <v>1.4</v>
      </c>
      <c r="H8" s="1126">
        <v>497966.53698594699</v>
      </c>
      <c r="I8" s="1126">
        <v>195910.37235999899</v>
      </c>
      <c r="J8" s="1126">
        <v>195910.37235999899</v>
      </c>
      <c r="K8" s="1126">
        <v>105764.727366872</v>
      </c>
      <c r="L8" s="16"/>
    </row>
    <row r="9" spans="2:13" s="138" customFormat="1" ht="20.100000000000001" customHeight="1">
      <c r="B9" s="302">
        <v>2</v>
      </c>
      <c r="C9" s="124" t="s">
        <v>837</v>
      </c>
      <c r="D9" s="642"/>
      <c r="E9" s="642"/>
      <c r="F9" s="1128">
        <v>0</v>
      </c>
      <c r="G9" s="1128">
        <v>0</v>
      </c>
      <c r="H9" s="1128">
        <v>0</v>
      </c>
      <c r="I9" s="1128">
        <v>0</v>
      </c>
      <c r="J9" s="1128">
        <v>0</v>
      </c>
      <c r="K9" s="1128">
        <v>0</v>
      </c>
      <c r="L9" s="16"/>
    </row>
    <row r="10" spans="2:13" s="138" customFormat="1" ht="25.5">
      <c r="B10" s="302" t="s">
        <v>413</v>
      </c>
      <c r="C10" s="124" t="s">
        <v>836</v>
      </c>
      <c r="D10" s="642"/>
      <c r="E10" s="642"/>
      <c r="F10" s="1128">
        <v>0</v>
      </c>
      <c r="G10" s="642"/>
      <c r="H10" s="1128">
        <v>0</v>
      </c>
      <c r="I10" s="1128">
        <v>0</v>
      </c>
      <c r="J10" s="1128">
        <v>0</v>
      </c>
      <c r="K10" s="1128">
        <v>0</v>
      </c>
      <c r="L10" s="16"/>
    </row>
    <row r="11" spans="2:13" s="138" customFormat="1" ht="25.5">
      <c r="B11" s="302" t="s">
        <v>835</v>
      </c>
      <c r="C11" s="124" t="s">
        <v>834</v>
      </c>
      <c r="D11" s="642"/>
      <c r="E11" s="642"/>
      <c r="F11" s="1128">
        <v>0</v>
      </c>
      <c r="G11" s="642"/>
      <c r="H11" s="1128">
        <v>0</v>
      </c>
      <c r="I11" s="1128">
        <v>0</v>
      </c>
      <c r="J11" s="1128">
        <v>0</v>
      </c>
      <c r="K11" s="1128">
        <v>0</v>
      </c>
      <c r="L11" s="16"/>
    </row>
    <row r="12" spans="2:13" s="138" customFormat="1" ht="25.5">
      <c r="B12" s="302" t="s">
        <v>833</v>
      </c>
      <c r="C12" s="124" t="s">
        <v>832</v>
      </c>
      <c r="D12" s="642"/>
      <c r="E12" s="642"/>
      <c r="F12" s="1128">
        <v>0</v>
      </c>
      <c r="G12" s="642"/>
      <c r="H12" s="1128">
        <v>0</v>
      </c>
      <c r="I12" s="1128">
        <v>0</v>
      </c>
      <c r="J12" s="1128">
        <v>0</v>
      </c>
      <c r="K12" s="1128">
        <v>0</v>
      </c>
      <c r="L12" s="16"/>
    </row>
    <row r="13" spans="2:13" s="138" customFormat="1" ht="20.100000000000001" customHeight="1">
      <c r="B13" s="302">
        <v>3</v>
      </c>
      <c r="C13" s="124" t="s">
        <v>831</v>
      </c>
      <c r="D13" s="642"/>
      <c r="E13" s="642"/>
      <c r="F13" s="642"/>
      <c r="G13" s="642"/>
      <c r="H13" s="1126">
        <v>0</v>
      </c>
      <c r="I13" s="1126">
        <v>0</v>
      </c>
      <c r="J13" s="1126">
        <v>0</v>
      </c>
      <c r="K13" s="1126">
        <v>0</v>
      </c>
      <c r="L13" s="16"/>
    </row>
    <row r="14" spans="2:13" s="138" customFormat="1" ht="20.100000000000001" customHeight="1">
      <c r="B14" s="302">
        <v>4</v>
      </c>
      <c r="C14" s="124" t="s">
        <v>830</v>
      </c>
      <c r="D14" s="642"/>
      <c r="E14" s="642"/>
      <c r="F14" s="642"/>
      <c r="G14" s="642"/>
      <c r="H14" s="1126">
        <v>0</v>
      </c>
      <c r="I14" s="1126">
        <v>0</v>
      </c>
      <c r="J14" s="1126">
        <v>0</v>
      </c>
      <c r="K14" s="1126">
        <v>0</v>
      </c>
      <c r="L14" s="16"/>
    </row>
    <row r="15" spans="2:13" s="138" customFormat="1" ht="20.100000000000001" customHeight="1">
      <c r="B15" s="641">
        <v>5</v>
      </c>
      <c r="C15" s="640" t="s">
        <v>829</v>
      </c>
      <c r="D15" s="639"/>
      <c r="E15" s="639"/>
      <c r="F15" s="639"/>
      <c r="G15" s="639"/>
      <c r="H15" s="638">
        <v>0</v>
      </c>
      <c r="I15" s="638">
        <v>0</v>
      </c>
      <c r="J15" s="638">
        <v>0</v>
      </c>
      <c r="K15" s="638">
        <v>0</v>
      </c>
      <c r="L15" s="16"/>
    </row>
    <row r="16" spans="2:13" s="138" customFormat="1" ht="20.100000000000001" customHeight="1" thickBot="1">
      <c r="B16" s="637">
        <v>6</v>
      </c>
      <c r="C16" s="586" t="s">
        <v>118</v>
      </c>
      <c r="D16" s="636"/>
      <c r="E16" s="636"/>
      <c r="F16" s="636"/>
      <c r="G16" s="636"/>
      <c r="H16" s="635">
        <f>+SUM(H8:H15)</f>
        <v>497966.53698594699</v>
      </c>
      <c r="I16" s="635">
        <f>+SUM(I8:I15)</f>
        <v>195910.37235999899</v>
      </c>
      <c r="J16" s="635">
        <f>+SUM(J8:J15)</f>
        <v>195910.37235999899</v>
      </c>
      <c r="K16" s="635">
        <f>+SUM(K8:K15)</f>
        <v>105764.727366872</v>
      </c>
      <c r="L16" s="16"/>
    </row>
  </sheetData>
  <hyperlinks>
    <hyperlink ref="M1" location="Índice!A1" display="Voltar ao Índice" xr:uid="{00000000-0004-0000-3000-000000000000}"/>
  </hyperlinks>
  <pageMargins left="0.70866141732283472" right="0.70866141732283472" top="0.74803149606299213" bottom="0.74803149606299213" header="0.31496062992125984" footer="0.31496062992125984"/>
  <pageSetup paperSize="9" scale="69" orientation="landscape" r:id="rId1"/>
  <headerFooter>
    <oddFooter>&amp;C&amp;P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3">
    <tabColor rgb="FFFF0000"/>
    <pageSetUpPr fitToPage="1"/>
  </sheetPr>
  <dimension ref="B1:G11"/>
  <sheetViews>
    <sheetView showGridLines="0" zoomScaleNormal="100" zoomScalePageLayoutView="70" workbookViewId="0"/>
  </sheetViews>
  <sheetFormatPr defaultColWidth="9.140625" defaultRowHeight="18.75"/>
  <cols>
    <col min="1" max="1" width="4.7109375" style="2" customWidth="1"/>
    <col min="2" max="2" width="9.140625" style="2"/>
    <col min="3" max="3" width="65.85546875" style="2" customWidth="1"/>
    <col min="4" max="5" width="15.5703125" style="2" customWidth="1"/>
    <col min="6" max="6" width="9.140625" style="2"/>
    <col min="7" max="7" width="15.140625" style="2" customWidth="1"/>
    <col min="8" max="16384" width="9.140625" style="2"/>
  </cols>
  <sheetData>
    <row r="1" spans="2:7" ht="25.5" customHeight="1">
      <c r="B1" s="1" t="s">
        <v>1621</v>
      </c>
      <c r="F1" s="157"/>
      <c r="G1" s="4" t="s">
        <v>4</v>
      </c>
    </row>
    <row r="2" spans="2:7" ht="22.5" customHeight="1">
      <c r="B2" s="5" t="s">
        <v>5</v>
      </c>
      <c r="C2" s="31"/>
      <c r="D2" s="12"/>
      <c r="E2" s="12"/>
      <c r="G2" s="617"/>
    </row>
    <row r="3" spans="2:7" s="1145" customFormat="1" ht="16.5">
      <c r="B3" s="1122"/>
      <c r="C3" s="158"/>
      <c r="D3" s="434" t="s">
        <v>6</v>
      </c>
      <c r="E3" s="434" t="s">
        <v>7</v>
      </c>
    </row>
    <row r="4" spans="2:7" s="1145" customFormat="1" ht="16.5">
      <c r="B4" s="1122"/>
      <c r="C4" s="1653"/>
      <c r="D4" s="1654" t="s">
        <v>787</v>
      </c>
      <c r="E4" s="1654" t="s">
        <v>841</v>
      </c>
    </row>
    <row r="5" spans="2:7" s="1145" customFormat="1" ht="15" customHeight="1" thickBot="1">
      <c r="B5" s="1122"/>
      <c r="C5" s="1653"/>
      <c r="D5" s="1655"/>
      <c r="E5" s="1655"/>
    </row>
    <row r="6" spans="2:7" s="1145" customFormat="1" ht="24" customHeight="1">
      <c r="B6" s="306">
        <v>1</v>
      </c>
      <c r="C6" s="305" t="s">
        <v>855</v>
      </c>
      <c r="D6" s="658">
        <v>0</v>
      </c>
      <c r="E6" s="658">
        <v>0</v>
      </c>
    </row>
    <row r="7" spans="2:7" s="1145" customFormat="1" ht="20.100000000000001" customHeight="1">
      <c r="B7" s="302">
        <v>2</v>
      </c>
      <c r="C7" s="130" t="s">
        <v>854</v>
      </c>
      <c r="D7" s="1130"/>
      <c r="E7" s="656">
        <v>0</v>
      </c>
    </row>
    <row r="8" spans="2:7" s="1145" customFormat="1" ht="20.100000000000001" customHeight="1">
      <c r="B8" s="302">
        <v>3</v>
      </c>
      <c r="C8" s="130" t="s">
        <v>853</v>
      </c>
      <c r="D8" s="1129"/>
      <c r="E8" s="656">
        <v>0</v>
      </c>
    </row>
    <row r="9" spans="2:7" s="1145" customFormat="1" ht="20.100000000000001" customHeight="1">
      <c r="B9" s="302">
        <v>4</v>
      </c>
      <c r="C9" s="124" t="s">
        <v>852</v>
      </c>
      <c r="D9" s="656">
        <v>74699.706739999994</v>
      </c>
      <c r="E9" s="656">
        <v>55421.537549999994</v>
      </c>
      <c r="F9" s="1146"/>
    </row>
    <row r="10" spans="2:7" s="1145" customFormat="1" ht="20.100000000000001" customHeight="1">
      <c r="B10" s="302" t="s">
        <v>851</v>
      </c>
      <c r="C10" s="657" t="s">
        <v>850</v>
      </c>
      <c r="D10" s="656">
        <v>0</v>
      </c>
      <c r="E10" s="656">
        <v>0</v>
      </c>
    </row>
    <row r="11" spans="2:7" s="1145" customFormat="1" ht="20.100000000000001" customHeight="1" thickBot="1">
      <c r="B11" s="121">
        <v>5</v>
      </c>
      <c r="C11" s="120" t="s">
        <v>849</v>
      </c>
      <c r="D11" s="655">
        <f>+SUM(D9:D10,D6)</f>
        <v>74699.706739999994</v>
      </c>
      <c r="E11" s="655">
        <f>+SUM(E9:E10,E6)</f>
        <v>55421.537549999994</v>
      </c>
    </row>
  </sheetData>
  <mergeCells count="3">
    <mergeCell ref="C4:C5"/>
    <mergeCell ref="D4:D5"/>
    <mergeCell ref="E4:E5"/>
  </mergeCells>
  <hyperlinks>
    <hyperlink ref="G1" location="Índice!A1" display="Voltar ao Índice" xr:uid="{00000000-0004-0000-3100-000000000000}"/>
  </hyperlinks>
  <pageMargins left="0.70866141732283472" right="0.70866141732283472" top="0.74803149606299213" bottom="0.74803149606299213" header="0.31496062992125984" footer="0.31496062992125984"/>
  <pageSetup paperSize="9" scale="96" orientation="landscape" r:id="rId1"/>
  <headerFooter>
    <oddFooter>&amp;C&amp;P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4">
    <tabColor rgb="FFFF0000"/>
    <pageSetUpPr fitToPage="1"/>
  </sheetPr>
  <dimension ref="B1:Q18"/>
  <sheetViews>
    <sheetView showGridLines="0" zoomScaleNormal="100" zoomScalePageLayoutView="70" workbookViewId="0"/>
  </sheetViews>
  <sheetFormatPr defaultColWidth="9.140625" defaultRowHeight="18.75"/>
  <cols>
    <col min="1" max="1" width="4.7109375" style="2" customWidth="1"/>
    <col min="2" max="2" width="9.140625" style="309"/>
    <col min="3" max="3" width="49.5703125" style="2" customWidth="1"/>
    <col min="4" max="14" width="10.7109375" style="2" customWidth="1"/>
    <col min="15" max="15" width="12.140625" style="5" customWidth="1"/>
    <col min="16" max="16" width="7.7109375" style="5" customWidth="1"/>
    <col min="17" max="17" width="16.140625" style="2" customWidth="1"/>
    <col min="18" max="16384" width="9.140625" style="2"/>
  </cols>
  <sheetData>
    <row r="1" spans="2:17" ht="25.5" customHeight="1">
      <c r="B1" s="1" t="s">
        <v>860</v>
      </c>
      <c r="Q1" s="4" t="s">
        <v>4</v>
      </c>
    </row>
    <row r="2" spans="2:17" ht="22.5" customHeight="1">
      <c r="B2" s="5" t="s">
        <v>5</v>
      </c>
      <c r="D2" s="157"/>
      <c r="Q2" s="138"/>
    </row>
    <row r="3" spans="2:17">
      <c r="B3" s="672"/>
    </row>
    <row r="4" spans="2:17">
      <c r="B4" s="671"/>
      <c r="C4" s="5"/>
      <c r="D4" s="5"/>
      <c r="E4" s="5"/>
      <c r="F4" s="5"/>
      <c r="G4" s="5"/>
      <c r="H4" s="5"/>
      <c r="I4" s="5"/>
      <c r="J4" s="5"/>
      <c r="K4" s="5"/>
      <c r="L4" s="5"/>
      <c r="M4" s="5"/>
      <c r="N4" s="5"/>
    </row>
    <row r="5" spans="2:17" s="138" customFormat="1" ht="20.100000000000001" customHeight="1">
      <c r="B5" s="1109"/>
      <c r="C5" s="1637" t="s">
        <v>859</v>
      </c>
      <c r="D5" s="1577" t="s">
        <v>788</v>
      </c>
      <c r="E5" s="1577"/>
      <c r="F5" s="1577"/>
      <c r="G5" s="1577"/>
      <c r="H5" s="1577"/>
      <c r="I5" s="1577"/>
      <c r="J5" s="1577"/>
      <c r="K5" s="1577"/>
      <c r="L5" s="1577"/>
      <c r="M5" s="1577"/>
      <c r="N5" s="1577"/>
      <c r="O5" s="462"/>
      <c r="P5" s="465"/>
    </row>
    <row r="6" spans="2:17" s="138" customFormat="1" ht="20.100000000000001" customHeight="1">
      <c r="B6" s="1109"/>
      <c r="C6" s="1637"/>
      <c r="D6" s="670" t="s">
        <v>6</v>
      </c>
      <c r="E6" s="670" t="s">
        <v>7</v>
      </c>
      <c r="F6" s="670" t="s">
        <v>8</v>
      </c>
      <c r="G6" s="670" t="s">
        <v>9</v>
      </c>
      <c r="H6" s="670" t="s">
        <v>10</v>
      </c>
      <c r="I6" s="670" t="s">
        <v>71</v>
      </c>
      <c r="J6" s="670" t="s">
        <v>72</v>
      </c>
      <c r="K6" s="670" t="s">
        <v>73</v>
      </c>
      <c r="L6" s="670" t="s">
        <v>483</v>
      </c>
      <c r="M6" s="670" t="s">
        <v>482</v>
      </c>
      <c r="N6" s="670" t="s">
        <v>481</v>
      </c>
      <c r="O6" s="670" t="s">
        <v>480</v>
      </c>
      <c r="P6" s="668"/>
    </row>
    <row r="7" spans="2:17" s="138" customFormat="1" ht="41.25" customHeight="1" thickBot="1">
      <c r="B7" s="1109"/>
      <c r="C7" s="1656"/>
      <c r="D7" s="669">
        <v>0</v>
      </c>
      <c r="E7" s="669">
        <v>0.02</v>
      </c>
      <c r="F7" s="669">
        <v>0.04</v>
      </c>
      <c r="G7" s="669">
        <v>0.1</v>
      </c>
      <c r="H7" s="669">
        <v>0.2</v>
      </c>
      <c r="I7" s="669">
        <v>0.5</v>
      </c>
      <c r="J7" s="669">
        <v>0.7</v>
      </c>
      <c r="K7" s="669">
        <v>0.75</v>
      </c>
      <c r="L7" s="669">
        <v>1</v>
      </c>
      <c r="M7" s="669">
        <v>1.5</v>
      </c>
      <c r="N7" s="137" t="s">
        <v>814</v>
      </c>
      <c r="O7" s="137" t="s">
        <v>858</v>
      </c>
      <c r="P7" s="668"/>
      <c r="Q7" s="667"/>
    </row>
    <row r="8" spans="2:17" s="138" customFormat="1" ht="20.100000000000001" customHeight="1">
      <c r="B8" s="306">
        <v>1</v>
      </c>
      <c r="C8" s="666" t="s">
        <v>756</v>
      </c>
      <c r="D8" s="665">
        <v>0</v>
      </c>
      <c r="E8" s="665">
        <v>0</v>
      </c>
      <c r="F8" s="665">
        <v>0</v>
      </c>
      <c r="G8" s="665">
        <v>0</v>
      </c>
      <c r="H8" s="665">
        <v>0</v>
      </c>
      <c r="I8" s="665">
        <v>0</v>
      </c>
      <c r="J8" s="665">
        <v>0</v>
      </c>
      <c r="K8" s="665">
        <v>0</v>
      </c>
      <c r="L8" s="665">
        <v>0</v>
      </c>
      <c r="M8" s="665">
        <v>0</v>
      </c>
      <c r="N8" s="665">
        <v>0</v>
      </c>
      <c r="O8" s="665">
        <f t="shared" ref="O8:O18" si="0">SUM(D8:N8)</f>
        <v>0</v>
      </c>
      <c r="P8" s="14"/>
      <c r="Q8" s="607"/>
    </row>
    <row r="9" spans="2:17" s="138" customFormat="1" ht="20.100000000000001" customHeight="1">
      <c r="B9" s="302">
        <v>2</v>
      </c>
      <c r="C9" s="623" t="s">
        <v>857</v>
      </c>
      <c r="D9" s="664">
        <v>0</v>
      </c>
      <c r="E9" s="664">
        <v>0</v>
      </c>
      <c r="F9" s="664">
        <v>0</v>
      </c>
      <c r="G9" s="664">
        <v>0</v>
      </c>
      <c r="H9" s="664">
        <v>0</v>
      </c>
      <c r="I9" s="664">
        <v>0</v>
      </c>
      <c r="J9" s="664">
        <v>0</v>
      </c>
      <c r="K9" s="664">
        <v>0</v>
      </c>
      <c r="L9" s="664">
        <v>0</v>
      </c>
      <c r="M9" s="664">
        <v>0</v>
      </c>
      <c r="N9" s="664">
        <v>0</v>
      </c>
      <c r="O9" s="664">
        <f t="shared" si="0"/>
        <v>0</v>
      </c>
      <c r="P9" s="14"/>
      <c r="Q9" s="607"/>
    </row>
    <row r="10" spans="2:17" s="138" customFormat="1" ht="20.100000000000001" customHeight="1">
      <c r="B10" s="302">
        <v>3</v>
      </c>
      <c r="C10" s="623" t="s">
        <v>819</v>
      </c>
      <c r="D10" s="664">
        <v>0</v>
      </c>
      <c r="E10" s="664">
        <v>0</v>
      </c>
      <c r="F10" s="664">
        <v>0</v>
      </c>
      <c r="G10" s="664">
        <v>0</v>
      </c>
      <c r="H10" s="664">
        <v>0</v>
      </c>
      <c r="I10" s="664">
        <v>0</v>
      </c>
      <c r="J10" s="664">
        <v>0</v>
      </c>
      <c r="K10" s="664">
        <v>0</v>
      </c>
      <c r="L10" s="664">
        <v>0</v>
      </c>
      <c r="M10" s="664">
        <v>0</v>
      </c>
      <c r="N10" s="664">
        <v>0</v>
      </c>
      <c r="O10" s="664">
        <f t="shared" si="0"/>
        <v>0</v>
      </c>
      <c r="P10" s="14"/>
      <c r="Q10" s="607"/>
    </row>
    <row r="11" spans="2:17" s="138" customFormat="1" ht="20.100000000000001" customHeight="1">
      <c r="B11" s="302">
        <v>4</v>
      </c>
      <c r="C11" s="623" t="s">
        <v>820</v>
      </c>
      <c r="D11" s="664">
        <v>0</v>
      </c>
      <c r="E11" s="664">
        <v>0</v>
      </c>
      <c r="F11" s="664">
        <v>0</v>
      </c>
      <c r="G11" s="664">
        <v>0</v>
      </c>
      <c r="H11" s="664">
        <v>0</v>
      </c>
      <c r="I11" s="664">
        <v>0</v>
      </c>
      <c r="J11" s="664">
        <v>0</v>
      </c>
      <c r="K11" s="664">
        <v>0</v>
      </c>
      <c r="L11" s="664">
        <v>0</v>
      </c>
      <c r="M11" s="664">
        <v>0</v>
      </c>
      <c r="N11" s="664">
        <v>0</v>
      </c>
      <c r="O11" s="664">
        <f t="shared" si="0"/>
        <v>0</v>
      </c>
      <c r="P11" s="14"/>
      <c r="Q11" s="607"/>
    </row>
    <row r="12" spans="2:17" s="138" customFormat="1" ht="20.100000000000001" customHeight="1">
      <c r="B12" s="302">
        <v>5</v>
      </c>
      <c r="C12" s="623" t="s">
        <v>821</v>
      </c>
      <c r="D12" s="664">
        <v>0</v>
      </c>
      <c r="E12" s="664">
        <v>0</v>
      </c>
      <c r="F12" s="664">
        <v>0</v>
      </c>
      <c r="G12" s="664">
        <v>0</v>
      </c>
      <c r="H12" s="664">
        <v>0</v>
      </c>
      <c r="I12" s="664">
        <v>0</v>
      </c>
      <c r="J12" s="664">
        <v>0</v>
      </c>
      <c r="K12" s="664">
        <v>0</v>
      </c>
      <c r="L12" s="664">
        <v>0</v>
      </c>
      <c r="M12" s="664">
        <v>0</v>
      </c>
      <c r="N12" s="664">
        <v>0</v>
      </c>
      <c r="O12" s="664">
        <f t="shared" si="0"/>
        <v>0</v>
      </c>
      <c r="P12" s="14"/>
      <c r="Q12" s="607"/>
    </row>
    <row r="13" spans="2:17" s="138" customFormat="1" ht="20.100000000000001" customHeight="1">
      <c r="B13" s="302">
        <v>6</v>
      </c>
      <c r="C13" s="623" t="s">
        <v>604</v>
      </c>
      <c r="D13" s="664">
        <v>0</v>
      </c>
      <c r="E13" s="664">
        <v>20869.362960000002</v>
      </c>
      <c r="F13" s="664">
        <v>0</v>
      </c>
      <c r="G13" s="664">
        <v>0</v>
      </c>
      <c r="H13" s="664">
        <v>4.4000000000000002E-4</v>
      </c>
      <c r="I13" s="664">
        <v>36447.565889999998</v>
      </c>
      <c r="J13" s="664">
        <v>0</v>
      </c>
      <c r="K13" s="664">
        <v>0</v>
      </c>
      <c r="L13" s="664">
        <v>0</v>
      </c>
      <c r="M13" s="664">
        <v>0</v>
      </c>
      <c r="N13" s="664">
        <v>0</v>
      </c>
      <c r="O13" s="664">
        <f t="shared" si="0"/>
        <v>57316.92929</v>
      </c>
      <c r="P13" s="14"/>
      <c r="Q13" s="607"/>
    </row>
    <row r="14" spans="2:17" s="138" customFormat="1" ht="20.100000000000001" customHeight="1">
      <c r="B14" s="302">
        <v>7</v>
      </c>
      <c r="C14" s="623" t="s">
        <v>598</v>
      </c>
      <c r="D14" s="664">
        <v>0</v>
      </c>
      <c r="E14" s="664">
        <v>0</v>
      </c>
      <c r="F14" s="664">
        <v>0</v>
      </c>
      <c r="G14" s="664">
        <v>0</v>
      </c>
      <c r="H14" s="664">
        <v>0</v>
      </c>
      <c r="I14" s="664">
        <v>0</v>
      </c>
      <c r="J14" s="664">
        <v>0</v>
      </c>
      <c r="K14" s="664">
        <v>0</v>
      </c>
      <c r="L14" s="664">
        <v>11057.510279999999</v>
      </c>
      <c r="M14" s="664">
        <v>0</v>
      </c>
      <c r="N14" s="664">
        <v>0</v>
      </c>
      <c r="O14" s="664">
        <f t="shared" si="0"/>
        <v>11057.510279999999</v>
      </c>
      <c r="P14" s="14"/>
      <c r="Q14" s="607"/>
    </row>
    <row r="15" spans="2:17" s="138" customFormat="1" ht="20.100000000000001" customHeight="1">
      <c r="B15" s="302">
        <v>8</v>
      </c>
      <c r="C15" s="623" t="s">
        <v>753</v>
      </c>
      <c r="D15" s="664">
        <v>0</v>
      </c>
      <c r="E15" s="664">
        <v>0</v>
      </c>
      <c r="F15" s="664">
        <v>0</v>
      </c>
      <c r="G15" s="664">
        <v>0</v>
      </c>
      <c r="H15" s="664">
        <v>0</v>
      </c>
      <c r="I15" s="664">
        <v>0</v>
      </c>
      <c r="J15" s="664">
        <v>0</v>
      </c>
      <c r="K15" s="664">
        <v>0</v>
      </c>
      <c r="L15" s="664">
        <v>0</v>
      </c>
      <c r="M15" s="664">
        <v>0</v>
      </c>
      <c r="N15" s="664">
        <v>0</v>
      </c>
      <c r="O15" s="664">
        <f t="shared" si="0"/>
        <v>0</v>
      </c>
      <c r="P15" s="14"/>
      <c r="Q15" s="607"/>
    </row>
    <row r="16" spans="2:17" s="138" customFormat="1" ht="20.100000000000001" customHeight="1">
      <c r="B16" s="302">
        <v>9</v>
      </c>
      <c r="C16" s="623" t="s">
        <v>856</v>
      </c>
      <c r="D16" s="664">
        <v>0</v>
      </c>
      <c r="E16" s="664">
        <v>0</v>
      </c>
      <c r="F16" s="664">
        <v>0</v>
      </c>
      <c r="G16" s="664">
        <v>0</v>
      </c>
      <c r="H16" s="664">
        <v>0</v>
      </c>
      <c r="I16" s="664">
        <v>0</v>
      </c>
      <c r="J16" s="664">
        <v>0</v>
      </c>
      <c r="K16" s="664">
        <v>0</v>
      </c>
      <c r="L16" s="664">
        <v>0</v>
      </c>
      <c r="M16" s="664">
        <v>0</v>
      </c>
      <c r="N16" s="664">
        <v>0</v>
      </c>
      <c r="O16" s="664">
        <f t="shared" si="0"/>
        <v>0</v>
      </c>
      <c r="P16" s="661"/>
      <c r="Q16" s="607"/>
    </row>
    <row r="17" spans="2:15" s="138" customFormat="1" ht="20.100000000000001" customHeight="1">
      <c r="B17" s="300">
        <v>10</v>
      </c>
      <c r="C17" s="663" t="s">
        <v>828</v>
      </c>
      <c r="D17" s="662">
        <v>0</v>
      </c>
      <c r="E17" s="662">
        <v>0</v>
      </c>
      <c r="F17" s="662">
        <v>0</v>
      </c>
      <c r="G17" s="662">
        <v>0</v>
      </c>
      <c r="H17" s="662">
        <v>0</v>
      </c>
      <c r="I17" s="662">
        <v>0</v>
      </c>
      <c r="J17" s="662">
        <v>0</v>
      </c>
      <c r="K17" s="662">
        <v>0</v>
      </c>
      <c r="L17" s="662">
        <v>0</v>
      </c>
      <c r="M17" s="662">
        <v>0</v>
      </c>
      <c r="N17" s="662">
        <v>0</v>
      </c>
      <c r="O17" s="662">
        <f t="shared" si="0"/>
        <v>0</v>
      </c>
    </row>
    <row r="18" spans="2:15" s="12" customFormat="1" ht="20.100000000000001" customHeight="1" thickBot="1">
      <c r="B18" s="1125">
        <v>11</v>
      </c>
      <c r="C18" s="660" t="s">
        <v>476</v>
      </c>
      <c r="D18" s="659">
        <f t="shared" ref="D18:N18" si="1">+SUM(D8:D17)</f>
        <v>0</v>
      </c>
      <c r="E18" s="659">
        <f t="shared" si="1"/>
        <v>20869.362960000002</v>
      </c>
      <c r="F18" s="659">
        <f t="shared" si="1"/>
        <v>0</v>
      </c>
      <c r="G18" s="659">
        <f t="shared" si="1"/>
        <v>0</v>
      </c>
      <c r="H18" s="659">
        <f t="shared" si="1"/>
        <v>4.4000000000000002E-4</v>
      </c>
      <c r="I18" s="659">
        <f t="shared" si="1"/>
        <v>36447.565889999998</v>
      </c>
      <c r="J18" s="659">
        <f t="shared" si="1"/>
        <v>0</v>
      </c>
      <c r="K18" s="659">
        <f t="shared" si="1"/>
        <v>0</v>
      </c>
      <c r="L18" s="659">
        <f t="shared" si="1"/>
        <v>11057.510279999999</v>
      </c>
      <c r="M18" s="659">
        <f t="shared" si="1"/>
        <v>0</v>
      </c>
      <c r="N18" s="659">
        <f t="shared" si="1"/>
        <v>0</v>
      </c>
      <c r="O18" s="659">
        <f t="shared" si="0"/>
        <v>68374.439570000002</v>
      </c>
    </row>
  </sheetData>
  <mergeCells count="2">
    <mergeCell ref="C5:C7"/>
    <mergeCell ref="D5:N5"/>
  </mergeCells>
  <hyperlinks>
    <hyperlink ref="Q1" location="Índice!A1" display="Voltar ao Índice" xr:uid="{00000000-0004-0000-3200-000000000000}"/>
  </hyperlinks>
  <pageMargins left="0.70866141732283472" right="0.70866141732283472" top="0.74803149606299213" bottom="0.74803149606299213" header="0.31496062992125984" footer="0.31496062992125984"/>
  <pageSetup paperSize="9" scale="60" orientation="landscape" r:id="rId1"/>
  <headerFooter>
    <oddFooter>&amp;C&amp;P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6">
    <tabColor rgb="FFFF0000"/>
  </sheetPr>
  <dimension ref="B1:M16"/>
  <sheetViews>
    <sheetView showGridLines="0" zoomScaleNormal="100" zoomScalePageLayoutView="70" workbookViewId="0"/>
  </sheetViews>
  <sheetFormatPr defaultColWidth="9.140625" defaultRowHeight="18.75"/>
  <cols>
    <col min="1" max="1" width="4.7109375" style="2" customWidth="1"/>
    <col min="2" max="2" width="4" style="2" customWidth="1"/>
    <col min="3" max="3" width="21.85546875" style="2" customWidth="1"/>
    <col min="4" max="11" width="14.42578125" style="2" customWidth="1"/>
    <col min="12" max="12" width="5.42578125" style="2" customWidth="1"/>
    <col min="13" max="13" width="13.7109375" style="2" customWidth="1"/>
    <col min="14" max="16384" width="9.140625" style="2"/>
  </cols>
  <sheetData>
    <row r="1" spans="2:13" ht="25.5" customHeight="1">
      <c r="B1" s="1428" t="s">
        <v>1622</v>
      </c>
      <c r="C1" s="176"/>
      <c r="D1" s="176"/>
      <c r="E1" s="176"/>
      <c r="F1" s="176"/>
      <c r="G1" s="176"/>
      <c r="H1" s="176"/>
      <c r="I1" s="176"/>
      <c r="M1" s="4" t="s">
        <v>4</v>
      </c>
    </row>
    <row r="2" spans="2:13" ht="22.5" customHeight="1">
      <c r="B2" s="5" t="s">
        <v>5</v>
      </c>
      <c r="C2" s="565"/>
      <c r="D2" s="157"/>
      <c r="M2" s="12"/>
    </row>
    <row r="4" spans="2:13" s="12" customFormat="1" ht="20.100000000000001" customHeight="1">
      <c r="C4" s="1122"/>
      <c r="D4" s="1110" t="s">
        <v>6</v>
      </c>
      <c r="E4" s="1110" t="s">
        <v>7</v>
      </c>
      <c r="F4" s="1110" t="s">
        <v>8</v>
      </c>
      <c r="G4" s="1110" t="s">
        <v>9</v>
      </c>
      <c r="H4" s="1110" t="s">
        <v>10</v>
      </c>
      <c r="I4" s="1110" t="s">
        <v>71</v>
      </c>
      <c r="J4" s="1110" t="s">
        <v>72</v>
      </c>
      <c r="K4" s="1110" t="s">
        <v>73</v>
      </c>
      <c r="L4" s="680"/>
    </row>
    <row r="5" spans="2:13" s="12" customFormat="1" ht="20.100000000000001" customHeight="1">
      <c r="B5" s="46"/>
      <c r="C5" s="462"/>
      <c r="D5" s="1577" t="s">
        <v>874</v>
      </c>
      <c r="E5" s="1577"/>
      <c r="F5" s="1577"/>
      <c r="G5" s="1577"/>
      <c r="H5" s="1577" t="s">
        <v>873</v>
      </c>
      <c r="I5" s="1577"/>
      <c r="J5" s="1577"/>
      <c r="K5" s="1577"/>
      <c r="L5" s="1110"/>
    </row>
    <row r="6" spans="2:13" s="12" customFormat="1" ht="27.95" customHeight="1">
      <c r="B6" s="1622"/>
      <c r="C6" s="1622" t="s">
        <v>872</v>
      </c>
      <c r="D6" s="1650" t="s">
        <v>871</v>
      </c>
      <c r="E6" s="1650"/>
      <c r="F6" s="1650" t="s">
        <v>870</v>
      </c>
      <c r="G6" s="1650"/>
      <c r="H6" s="1650" t="s">
        <v>871</v>
      </c>
      <c r="I6" s="1650"/>
      <c r="J6" s="1650" t="s">
        <v>870</v>
      </c>
      <c r="K6" s="1650"/>
      <c r="L6" s="668"/>
    </row>
    <row r="7" spans="2:13" s="12" customFormat="1" ht="17.25" thickBot="1">
      <c r="B7" s="1622"/>
      <c r="C7" s="1622"/>
      <c r="D7" s="1109" t="s">
        <v>869</v>
      </c>
      <c r="E7" s="1109" t="s">
        <v>868</v>
      </c>
      <c r="F7" s="1109" t="s">
        <v>869</v>
      </c>
      <c r="G7" s="1109" t="s">
        <v>868</v>
      </c>
      <c r="H7" s="1109" t="s">
        <v>869</v>
      </c>
      <c r="I7" s="1109" t="s">
        <v>868</v>
      </c>
      <c r="J7" s="1109" t="s">
        <v>869</v>
      </c>
      <c r="K7" s="1109" t="s">
        <v>868</v>
      </c>
      <c r="L7" s="668"/>
    </row>
    <row r="8" spans="2:13" s="138" customFormat="1" ht="20.100000000000001" customHeight="1">
      <c r="B8" s="305">
        <v>1</v>
      </c>
      <c r="C8" s="305" t="s">
        <v>867</v>
      </c>
      <c r="D8" s="679">
        <v>0</v>
      </c>
      <c r="E8" s="679">
        <v>130039.649154609</v>
      </c>
      <c r="F8" s="679">
        <v>0</v>
      </c>
      <c r="G8" s="679">
        <v>28346.3641832707</v>
      </c>
      <c r="H8" s="679">
        <v>0</v>
      </c>
      <c r="I8" s="679">
        <v>0</v>
      </c>
      <c r="J8" s="679">
        <v>0</v>
      </c>
      <c r="K8" s="679">
        <v>0</v>
      </c>
      <c r="L8" s="673"/>
    </row>
    <row r="9" spans="2:13" s="138" customFormat="1" ht="20.100000000000001" customHeight="1">
      <c r="B9" s="124">
        <v>2</v>
      </c>
      <c r="C9" s="124" t="s">
        <v>866</v>
      </c>
      <c r="D9" s="678">
        <v>0</v>
      </c>
      <c r="E9" s="678">
        <v>0</v>
      </c>
      <c r="F9" s="678">
        <v>0</v>
      </c>
      <c r="G9" s="678">
        <v>0</v>
      </c>
      <c r="H9" s="678">
        <v>0</v>
      </c>
      <c r="I9" s="678">
        <v>0</v>
      </c>
      <c r="J9" s="678">
        <v>0</v>
      </c>
      <c r="K9" s="678">
        <v>0</v>
      </c>
      <c r="L9" s="673"/>
    </row>
    <row r="10" spans="2:13" s="138" customFormat="1" ht="20.100000000000001" customHeight="1">
      <c r="B10" s="124">
        <v>3</v>
      </c>
      <c r="C10" s="124" t="s">
        <v>865</v>
      </c>
      <c r="D10" s="678">
        <v>0</v>
      </c>
      <c r="E10" s="678">
        <v>0</v>
      </c>
      <c r="F10" s="678">
        <v>0</v>
      </c>
      <c r="G10" s="678">
        <v>0</v>
      </c>
      <c r="H10" s="678">
        <v>0</v>
      </c>
      <c r="I10" s="678">
        <v>0</v>
      </c>
      <c r="J10" s="678">
        <v>0</v>
      </c>
      <c r="K10" s="678">
        <v>0</v>
      </c>
      <c r="L10" s="673"/>
    </row>
    <row r="11" spans="2:13" s="138" customFormat="1" ht="20.100000000000001" customHeight="1">
      <c r="B11" s="124">
        <v>4</v>
      </c>
      <c r="C11" s="124" t="s">
        <v>864</v>
      </c>
      <c r="D11" s="678">
        <v>0</v>
      </c>
      <c r="E11" s="678">
        <v>0</v>
      </c>
      <c r="F11" s="678">
        <v>0</v>
      </c>
      <c r="G11" s="678">
        <v>0</v>
      </c>
      <c r="H11" s="678">
        <v>0</v>
      </c>
      <c r="I11" s="678">
        <v>0</v>
      </c>
      <c r="J11" s="678">
        <v>0</v>
      </c>
      <c r="K11" s="678">
        <v>0</v>
      </c>
      <c r="L11" s="673"/>
    </row>
    <row r="12" spans="2:13" s="138" customFormat="1" ht="20.100000000000001" customHeight="1">
      <c r="B12" s="124">
        <v>5</v>
      </c>
      <c r="C12" s="124" t="s">
        <v>863</v>
      </c>
      <c r="D12" s="678">
        <v>0</v>
      </c>
      <c r="E12" s="678">
        <v>0</v>
      </c>
      <c r="F12" s="678">
        <v>0</v>
      </c>
      <c r="G12" s="678">
        <v>0</v>
      </c>
      <c r="H12" s="678">
        <v>0</v>
      </c>
      <c r="I12" s="678">
        <v>0</v>
      </c>
      <c r="J12" s="678">
        <v>0</v>
      </c>
      <c r="K12" s="678">
        <v>0</v>
      </c>
      <c r="L12" s="673"/>
    </row>
    <row r="13" spans="2:13" s="138" customFormat="1" ht="20.100000000000001" customHeight="1">
      <c r="B13" s="124">
        <v>6</v>
      </c>
      <c r="C13" s="124" t="s">
        <v>862</v>
      </c>
      <c r="D13" s="678">
        <v>0</v>
      </c>
      <c r="E13" s="678">
        <v>0</v>
      </c>
      <c r="F13" s="678">
        <v>0</v>
      </c>
      <c r="G13" s="678">
        <v>0</v>
      </c>
      <c r="H13" s="678">
        <v>0</v>
      </c>
      <c r="I13" s="678">
        <v>0</v>
      </c>
      <c r="J13" s="678">
        <v>0</v>
      </c>
      <c r="K13" s="678">
        <v>0</v>
      </c>
      <c r="L13" s="673"/>
    </row>
    <row r="14" spans="2:13" s="138" customFormat="1" ht="20.100000000000001" customHeight="1">
      <c r="B14" s="124">
        <v>7</v>
      </c>
      <c r="C14" s="124" t="s">
        <v>394</v>
      </c>
      <c r="D14" s="678">
        <v>0</v>
      </c>
      <c r="E14" s="678">
        <v>0</v>
      </c>
      <c r="F14" s="678">
        <v>0</v>
      </c>
      <c r="G14" s="678">
        <v>0</v>
      </c>
      <c r="H14" s="678">
        <v>0</v>
      </c>
      <c r="I14" s="678">
        <v>0</v>
      </c>
      <c r="J14" s="678">
        <v>0</v>
      </c>
      <c r="K14" s="678">
        <v>0</v>
      </c>
      <c r="L14" s="673"/>
    </row>
    <row r="15" spans="2:13" s="138" customFormat="1" ht="20.100000000000001" customHeight="1" thickBot="1">
      <c r="B15" s="677">
        <v>8</v>
      </c>
      <c r="C15" s="677" t="s">
        <v>861</v>
      </c>
      <c r="D15" s="676">
        <v>0</v>
      </c>
      <c r="E15" s="676">
        <v>0</v>
      </c>
      <c r="F15" s="676">
        <v>0</v>
      </c>
      <c r="G15" s="676">
        <v>0</v>
      </c>
      <c r="H15" s="676">
        <v>0</v>
      </c>
      <c r="I15" s="676">
        <v>0</v>
      </c>
      <c r="J15" s="676">
        <v>0</v>
      </c>
      <c r="K15" s="676">
        <v>0</v>
      </c>
      <c r="L15" s="673"/>
    </row>
    <row r="16" spans="2:13" s="138" customFormat="1" ht="20.100000000000001" customHeight="1">
      <c r="B16" s="675">
        <v>9</v>
      </c>
      <c r="C16" s="675" t="s">
        <v>118</v>
      </c>
      <c r="D16" s="674">
        <f t="shared" ref="D16:K16" si="0">+SUM(D8:D15)</f>
        <v>0</v>
      </c>
      <c r="E16" s="674">
        <f t="shared" si="0"/>
        <v>130039.649154609</v>
      </c>
      <c r="F16" s="674">
        <f t="shared" si="0"/>
        <v>0</v>
      </c>
      <c r="G16" s="674">
        <f t="shared" si="0"/>
        <v>28346.3641832707</v>
      </c>
      <c r="H16" s="674">
        <f t="shared" si="0"/>
        <v>0</v>
      </c>
      <c r="I16" s="674">
        <f t="shared" si="0"/>
        <v>0</v>
      </c>
      <c r="J16" s="674">
        <f t="shared" si="0"/>
        <v>0</v>
      </c>
      <c r="K16" s="674">
        <f t="shared" si="0"/>
        <v>0</v>
      </c>
      <c r="L16" s="673"/>
    </row>
  </sheetData>
  <mergeCells count="8">
    <mergeCell ref="B6:B7"/>
    <mergeCell ref="D5:G5"/>
    <mergeCell ref="H5:K5"/>
    <mergeCell ref="C6:C7"/>
    <mergeCell ref="D6:E6"/>
    <mergeCell ref="F6:G6"/>
    <mergeCell ref="H6:I6"/>
    <mergeCell ref="J6:K6"/>
  </mergeCells>
  <hyperlinks>
    <hyperlink ref="M1" location="Índice!A1" display="Voltar ao Índice" xr:uid="{00000000-0004-0000-3400-000000000000}"/>
  </hyperlinks>
  <pageMargins left="0.70866141732283472" right="0.70866141732283472" top="0.74803149606299213" bottom="0.74803149606299213" header="0.31496062992125984" footer="0.31496062992125984"/>
  <pageSetup paperSize="9" scale="75" fitToWidth="0" fitToHeight="0" orientation="landscape" r:id="rId1"/>
  <headerFooter>
    <oddFooter>&amp;C&amp;P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8">
    <tabColor rgb="FFFF0000"/>
    <pageSetUpPr fitToPage="1"/>
  </sheetPr>
  <dimension ref="B1:G24"/>
  <sheetViews>
    <sheetView showGridLines="0" zoomScaleNormal="100" zoomScalePageLayoutView="60" workbookViewId="0"/>
  </sheetViews>
  <sheetFormatPr defaultColWidth="9.140625" defaultRowHeight="18.75"/>
  <cols>
    <col min="1" max="1" width="4.7109375" style="5" customWidth="1"/>
    <col min="2" max="2" width="9.140625" style="5"/>
    <col min="3" max="3" width="69.5703125" style="5" customWidth="1"/>
    <col min="4" max="4" width="16.28515625" style="5" customWidth="1"/>
    <col min="5" max="5" width="18.7109375" style="5" customWidth="1"/>
    <col min="6" max="6" width="14.28515625" style="5" customWidth="1"/>
    <col min="7" max="7" width="14.28515625" style="5" bestFit="1" customWidth="1"/>
    <col min="8" max="16384" width="9.140625" style="5"/>
  </cols>
  <sheetData>
    <row r="1" spans="2:7" ht="25.5" customHeight="1">
      <c r="B1" s="1" t="s">
        <v>875</v>
      </c>
      <c r="F1" s="157"/>
      <c r="G1" s="4" t="s">
        <v>4</v>
      </c>
    </row>
    <row r="2" spans="2:7" ht="22.5" customHeight="1">
      <c r="B2" s="5" t="s">
        <v>5</v>
      </c>
    </row>
    <row r="3" spans="2:7" s="46" customFormat="1" ht="20.100000000000001" customHeight="1">
      <c r="B3" s="1109"/>
      <c r="C3" s="47"/>
      <c r="D3" s="1109" t="s">
        <v>6</v>
      </c>
      <c r="E3" s="1109" t="s">
        <v>7</v>
      </c>
    </row>
    <row r="4" spans="2:7" s="46" customFormat="1" ht="27.95" customHeight="1" thickBot="1">
      <c r="B4" s="1109"/>
      <c r="C4" s="47"/>
      <c r="D4" s="1125" t="s">
        <v>876</v>
      </c>
      <c r="E4" s="1125" t="s">
        <v>841</v>
      </c>
    </row>
    <row r="5" spans="2:7" s="46" customFormat="1" ht="20.100000000000001" customHeight="1">
      <c r="B5" s="90">
        <v>1</v>
      </c>
      <c r="C5" s="681" t="s">
        <v>877</v>
      </c>
      <c r="D5" s="682"/>
      <c r="E5" s="683">
        <f>+E6+SUM(E10:E14)</f>
        <v>834.77451839999992</v>
      </c>
    </row>
    <row r="6" spans="2:7" s="46" customFormat="1" ht="25.5">
      <c r="B6" s="684">
        <v>2</v>
      </c>
      <c r="C6" s="685" t="s">
        <v>878</v>
      </c>
      <c r="D6" s="686">
        <f>+SUM(D7:D10)</f>
        <v>41738.725920000004</v>
      </c>
      <c r="E6" s="686">
        <f>+SUM(E7:E10)</f>
        <v>834.77451839999992</v>
      </c>
    </row>
    <row r="7" spans="2:7" s="46" customFormat="1" ht="20.100000000000001" customHeight="1">
      <c r="B7" s="302">
        <v>3</v>
      </c>
      <c r="C7" s="130" t="s">
        <v>879</v>
      </c>
      <c r="D7" s="687">
        <v>20869.362960000002</v>
      </c>
      <c r="E7" s="687">
        <v>417.38725919999996</v>
      </c>
    </row>
    <row r="8" spans="2:7" s="46" customFormat="1" ht="20.100000000000001" customHeight="1">
      <c r="B8" s="302">
        <v>4</v>
      </c>
      <c r="C8" s="130" t="s">
        <v>880</v>
      </c>
      <c r="D8" s="687">
        <v>0</v>
      </c>
      <c r="E8" s="687">
        <v>0</v>
      </c>
    </row>
    <row r="9" spans="2:7" s="46" customFormat="1" ht="20.100000000000001" customHeight="1">
      <c r="B9" s="302">
        <v>5</v>
      </c>
      <c r="C9" s="130" t="s">
        <v>881</v>
      </c>
      <c r="D9" s="687">
        <v>20869.362960000002</v>
      </c>
      <c r="E9" s="687">
        <v>417.38725919999996</v>
      </c>
    </row>
    <row r="10" spans="2:7" s="46" customFormat="1" ht="25.5">
      <c r="B10" s="302">
        <v>6</v>
      </c>
      <c r="C10" s="130" t="s">
        <v>882</v>
      </c>
      <c r="D10" s="687">
        <v>0</v>
      </c>
      <c r="E10" s="687">
        <v>0</v>
      </c>
    </row>
    <row r="11" spans="2:7" s="46" customFormat="1" ht="20.100000000000001" customHeight="1">
      <c r="B11" s="302">
        <v>7</v>
      </c>
      <c r="C11" s="124" t="s">
        <v>883</v>
      </c>
      <c r="D11" s="687">
        <v>0</v>
      </c>
      <c r="E11" s="688"/>
    </row>
    <row r="12" spans="2:7" s="46" customFormat="1" ht="20.100000000000001" customHeight="1">
      <c r="B12" s="302">
        <v>8</v>
      </c>
      <c r="C12" s="124" t="s">
        <v>884</v>
      </c>
      <c r="D12" s="687">
        <v>0</v>
      </c>
      <c r="E12" s="687">
        <v>0</v>
      </c>
    </row>
    <row r="13" spans="2:7" s="46" customFormat="1" ht="20.100000000000001" customHeight="1">
      <c r="B13" s="302">
        <v>9</v>
      </c>
      <c r="C13" s="124" t="s">
        <v>885</v>
      </c>
      <c r="D13" s="687">
        <v>0</v>
      </c>
      <c r="E13" s="687">
        <v>0</v>
      </c>
    </row>
    <row r="14" spans="2:7" s="46" customFormat="1" ht="20.100000000000001" customHeight="1">
      <c r="B14" s="300">
        <v>10</v>
      </c>
      <c r="C14" s="299" t="s">
        <v>886</v>
      </c>
      <c r="D14" s="689">
        <v>0</v>
      </c>
      <c r="E14" s="689">
        <v>0</v>
      </c>
    </row>
    <row r="15" spans="2:7" s="46" customFormat="1" ht="20.100000000000001" customHeight="1">
      <c r="B15" s="1109">
        <v>11</v>
      </c>
      <c r="C15" s="39" t="s">
        <v>887</v>
      </c>
      <c r="D15" s="690"/>
      <c r="E15" s="691">
        <f>+E16+SUM(E20:E24)</f>
        <v>0</v>
      </c>
    </row>
    <row r="16" spans="2:7" s="46" customFormat="1" ht="25.5">
      <c r="B16" s="692">
        <v>12</v>
      </c>
      <c r="C16" s="693" t="s">
        <v>888</v>
      </c>
      <c r="D16" s="694">
        <f>+SUM(D17:D20)</f>
        <v>0</v>
      </c>
      <c r="E16" s="695">
        <f>+SUM(E17:E20)</f>
        <v>0</v>
      </c>
    </row>
    <row r="17" spans="2:5" s="46" customFormat="1" ht="20.100000000000001" customHeight="1">
      <c r="B17" s="302">
        <v>13</v>
      </c>
      <c r="C17" s="130" t="s">
        <v>879</v>
      </c>
      <c r="D17" s="623">
        <v>0</v>
      </c>
      <c r="E17" s="687">
        <v>0</v>
      </c>
    </row>
    <row r="18" spans="2:5" s="46" customFormat="1" ht="20.100000000000001" customHeight="1">
      <c r="B18" s="302">
        <v>14</v>
      </c>
      <c r="C18" s="130" t="s">
        <v>880</v>
      </c>
      <c r="D18" s="623">
        <v>0</v>
      </c>
      <c r="E18" s="687">
        <v>0</v>
      </c>
    </row>
    <row r="19" spans="2:5" s="46" customFormat="1" ht="20.100000000000001" customHeight="1">
      <c r="B19" s="302">
        <v>15</v>
      </c>
      <c r="C19" s="130" t="s">
        <v>881</v>
      </c>
      <c r="D19" s="623">
        <v>0</v>
      </c>
      <c r="E19" s="687">
        <v>0</v>
      </c>
    </row>
    <row r="20" spans="2:5" s="46" customFormat="1" ht="25.5">
      <c r="B20" s="302">
        <v>16</v>
      </c>
      <c r="C20" s="130" t="s">
        <v>882</v>
      </c>
      <c r="D20" s="623">
        <v>0</v>
      </c>
      <c r="E20" s="687">
        <v>0</v>
      </c>
    </row>
    <row r="21" spans="2:5" s="46" customFormat="1" ht="20.100000000000001" customHeight="1">
      <c r="B21" s="302">
        <v>17</v>
      </c>
      <c r="C21" s="124" t="s">
        <v>883</v>
      </c>
      <c r="D21" s="623">
        <v>0</v>
      </c>
      <c r="E21" s="688"/>
    </row>
    <row r="22" spans="2:5" s="46" customFormat="1" ht="20.100000000000001" customHeight="1">
      <c r="B22" s="302">
        <v>18</v>
      </c>
      <c r="C22" s="124" t="s">
        <v>884</v>
      </c>
      <c r="D22" s="623">
        <v>0</v>
      </c>
      <c r="E22" s="687">
        <v>0</v>
      </c>
    </row>
    <row r="23" spans="2:5" s="46" customFormat="1" ht="20.100000000000001" customHeight="1">
      <c r="B23" s="302">
        <v>19</v>
      </c>
      <c r="C23" s="124" t="s">
        <v>885</v>
      </c>
      <c r="D23" s="623">
        <v>0</v>
      </c>
      <c r="E23" s="687">
        <v>0</v>
      </c>
    </row>
    <row r="24" spans="2:5" s="46" customFormat="1" ht="20.100000000000001" customHeight="1" thickBot="1">
      <c r="B24" s="696">
        <v>20</v>
      </c>
      <c r="C24" s="697" t="s">
        <v>886</v>
      </c>
      <c r="D24" s="698">
        <v>0</v>
      </c>
      <c r="E24" s="699">
        <v>0</v>
      </c>
    </row>
  </sheetData>
  <hyperlinks>
    <hyperlink ref="G1" location="Índice!A1" display="Voltar ao Índice" xr:uid="{00000000-0004-0000-3600-000000000000}"/>
  </hyperlinks>
  <pageMargins left="0.70866141732283472" right="0.70866141732283472" top="0.74803149606299213" bottom="0.74803149606299213" header="0.31496062992125984" footer="0.31496062992125984"/>
  <pageSetup paperSize="9" scale="89" orientation="landscape" r:id="rId1"/>
  <headerFooter>
    <oddFooter>&amp;C&amp;P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60">
    <tabColor rgb="FFFF0000"/>
    <pageSetUpPr fitToPage="1"/>
  </sheetPr>
  <dimension ref="B1:K23"/>
  <sheetViews>
    <sheetView showGridLines="0" zoomScaleNormal="100" zoomScalePageLayoutView="50" workbookViewId="0"/>
  </sheetViews>
  <sheetFormatPr defaultColWidth="8.7109375" defaultRowHeight="18.75"/>
  <cols>
    <col min="1" max="1" width="4.7109375" style="2" customWidth="1"/>
    <col min="2" max="2" width="4.42578125" style="2" customWidth="1"/>
    <col min="3" max="3" width="49" style="2" customWidth="1"/>
    <col min="4" max="9" width="23.42578125" style="2" customWidth="1"/>
    <col min="10" max="10" width="16.42578125" style="2" customWidth="1"/>
    <col min="11" max="11" width="14.28515625" style="2" bestFit="1" customWidth="1"/>
    <col min="12" max="16384" width="8.7109375" style="2"/>
  </cols>
  <sheetData>
    <row r="1" spans="2:11" ht="25.5" customHeight="1">
      <c r="B1" s="1" t="s">
        <v>904</v>
      </c>
      <c r="J1" s="46"/>
      <c r="K1" s="4" t="s">
        <v>4</v>
      </c>
    </row>
    <row r="2" spans="2:11" s="5" customFormat="1" ht="22.5" customHeight="1">
      <c r="B2" s="5" t="s">
        <v>5</v>
      </c>
      <c r="J2" s="46"/>
    </row>
    <row r="3" spans="2:11" s="5" customFormat="1"/>
    <row r="4" spans="2:11" s="46" customFormat="1" ht="27.95" customHeight="1">
      <c r="B4" s="434"/>
      <c r="C4" s="1577" t="s">
        <v>813</v>
      </c>
      <c r="D4" s="1577" t="s">
        <v>903</v>
      </c>
      <c r="E4" s="1577"/>
      <c r="F4" s="1577" t="s">
        <v>902</v>
      </c>
      <c r="G4" s="1577"/>
      <c r="H4" s="1577" t="s">
        <v>901</v>
      </c>
      <c r="I4" s="1577"/>
    </row>
    <row r="5" spans="2:11" s="46" customFormat="1" ht="27.95" customHeight="1">
      <c r="B5" s="462"/>
      <c r="C5" s="1577"/>
      <c r="D5" s="1112" t="s">
        <v>694</v>
      </c>
      <c r="E5" s="1112" t="s">
        <v>553</v>
      </c>
      <c r="F5" s="1112" t="s">
        <v>694</v>
      </c>
      <c r="G5" s="1112" t="s">
        <v>553</v>
      </c>
      <c r="H5" s="1112" t="s">
        <v>160</v>
      </c>
      <c r="I5" s="1112" t="s">
        <v>900</v>
      </c>
    </row>
    <row r="6" spans="2:11" s="46" customFormat="1" ht="20.100000000000001" customHeight="1" thickBot="1">
      <c r="B6" s="462"/>
      <c r="C6" s="1577"/>
      <c r="D6" s="619" t="s">
        <v>6</v>
      </c>
      <c r="E6" s="619" t="s">
        <v>7</v>
      </c>
      <c r="F6" s="619" t="s">
        <v>8</v>
      </c>
      <c r="G6" s="619" t="s">
        <v>9</v>
      </c>
      <c r="H6" s="619" t="s">
        <v>10</v>
      </c>
      <c r="I6" s="619" t="s">
        <v>71</v>
      </c>
    </row>
    <row r="7" spans="2:11" s="140" customFormat="1" ht="20.100000000000001" customHeight="1">
      <c r="B7" s="306">
        <v>1</v>
      </c>
      <c r="C7" s="305" t="s">
        <v>817</v>
      </c>
      <c r="D7" s="718">
        <v>13102337.54689</v>
      </c>
      <c r="E7" s="718">
        <v>182.99131</v>
      </c>
      <c r="F7" s="718">
        <v>13606568.266209999</v>
      </c>
      <c r="G7" s="718">
        <v>1.495655</v>
      </c>
      <c r="H7" s="718">
        <v>19200.940289999897</v>
      </c>
      <c r="I7" s="717">
        <v>1.4111521585560959E-3</v>
      </c>
    </row>
    <row r="8" spans="2:11" s="140" customFormat="1" ht="20.100000000000001" customHeight="1">
      <c r="B8" s="302">
        <v>2</v>
      </c>
      <c r="C8" s="632" t="s">
        <v>818</v>
      </c>
      <c r="D8" s="624">
        <v>20699.225300000002</v>
      </c>
      <c r="E8" s="624">
        <v>843.96974</v>
      </c>
      <c r="F8" s="624">
        <v>22504.809912929999</v>
      </c>
      <c r="G8" s="624">
        <v>175.02029999999999</v>
      </c>
      <c r="H8" s="624">
        <v>4535.9660425860002</v>
      </c>
      <c r="I8" s="716">
        <v>0.2</v>
      </c>
    </row>
    <row r="9" spans="2:11" s="140" customFormat="1" ht="20.100000000000001" customHeight="1">
      <c r="B9" s="302">
        <v>3</v>
      </c>
      <c r="C9" s="632" t="s">
        <v>819</v>
      </c>
      <c r="D9" s="624">
        <v>263410.29474781099</v>
      </c>
      <c r="E9" s="624">
        <v>335652.35373999999</v>
      </c>
      <c r="F9" s="624">
        <v>836783.03021860693</v>
      </c>
      <c r="G9" s="624">
        <v>3717.0752469999902</v>
      </c>
      <c r="H9" s="624">
        <v>12271.939310000002</v>
      </c>
      <c r="I9" s="716">
        <v>1.4600758798479612E-2</v>
      </c>
    </row>
    <row r="10" spans="2:11" s="140" customFormat="1" ht="20.100000000000001" customHeight="1">
      <c r="B10" s="302">
        <v>4</v>
      </c>
      <c r="C10" s="632" t="s">
        <v>820</v>
      </c>
      <c r="D10" s="624">
        <v>104.75630649</v>
      </c>
      <c r="E10" s="624">
        <v>0</v>
      </c>
      <c r="F10" s="624">
        <v>375014.73772981903</v>
      </c>
      <c r="G10" s="624">
        <v>158321.25357744101</v>
      </c>
      <c r="H10" s="624">
        <v>0</v>
      </c>
      <c r="I10" s="716">
        <v>0</v>
      </c>
    </row>
    <row r="11" spans="2:11" s="140" customFormat="1" ht="20.100000000000001" customHeight="1">
      <c r="B11" s="302">
        <v>5</v>
      </c>
      <c r="C11" s="632" t="s">
        <v>821</v>
      </c>
      <c r="D11" s="562">
        <v>0</v>
      </c>
      <c r="E11" s="562">
        <v>0</v>
      </c>
      <c r="F11" s="562">
        <v>0</v>
      </c>
      <c r="G11" s="562">
        <v>0</v>
      </c>
      <c r="H11" s="562">
        <v>0</v>
      </c>
      <c r="I11" s="563" t="s">
        <v>185</v>
      </c>
    </row>
    <row r="12" spans="2:11" s="140" customFormat="1" ht="20.100000000000001" customHeight="1">
      <c r="B12" s="302">
        <v>6</v>
      </c>
      <c r="C12" s="632" t="s">
        <v>604</v>
      </c>
      <c r="D12" s="624">
        <v>173146.41777999999</v>
      </c>
      <c r="E12" s="624">
        <v>6505.7841900000003</v>
      </c>
      <c r="F12" s="624">
        <v>1019418.71296441</v>
      </c>
      <c r="G12" s="624">
        <v>59851.093833999999</v>
      </c>
      <c r="H12" s="624">
        <v>47192.1844568331</v>
      </c>
      <c r="I12" s="716">
        <v>4.3726030469457798E-2</v>
      </c>
    </row>
    <row r="13" spans="2:11" s="140" customFormat="1" ht="20.100000000000001" customHeight="1">
      <c r="B13" s="302">
        <v>7</v>
      </c>
      <c r="C13" s="632" t="s">
        <v>598</v>
      </c>
      <c r="D13" s="624">
        <v>228133.70634310599</v>
      </c>
      <c r="E13" s="624">
        <v>298399.23360000004</v>
      </c>
      <c r="F13" s="624">
        <v>216294.51506029299</v>
      </c>
      <c r="G13" s="624">
        <v>17678.053400999899</v>
      </c>
      <c r="H13" s="624">
        <v>225838.37449586659</v>
      </c>
      <c r="I13" s="716">
        <v>0.96523441179912517</v>
      </c>
    </row>
    <row r="14" spans="2:11" s="140" customFormat="1" ht="20.100000000000001" customHeight="1">
      <c r="B14" s="302">
        <v>8</v>
      </c>
      <c r="C14" s="632" t="s">
        <v>753</v>
      </c>
      <c r="D14" s="624">
        <v>422526.381597172</v>
      </c>
      <c r="E14" s="624">
        <v>135622.47095999899</v>
      </c>
      <c r="F14" s="624">
        <v>418176.26350370998</v>
      </c>
      <c r="G14" s="624">
        <v>4336.2569841260001</v>
      </c>
      <c r="H14" s="624">
        <v>252120.82541797642</v>
      </c>
      <c r="I14" s="716">
        <v>0.59671799814802151</v>
      </c>
    </row>
    <row r="15" spans="2:11" s="140" customFormat="1" ht="20.100000000000001" customHeight="1">
      <c r="B15" s="302">
        <v>9</v>
      </c>
      <c r="C15" s="632" t="s">
        <v>899</v>
      </c>
      <c r="D15" s="624">
        <v>1128371.40101985</v>
      </c>
      <c r="E15" s="624">
        <v>443.93182999999999</v>
      </c>
      <c r="F15" s="624">
        <v>1126879.1253018</v>
      </c>
      <c r="G15" s="624">
        <v>39.264483999999996</v>
      </c>
      <c r="H15" s="624">
        <v>398743.85883441748</v>
      </c>
      <c r="I15" s="716">
        <v>0.35383561263048435</v>
      </c>
    </row>
    <row r="16" spans="2:11" s="140" customFormat="1" ht="20.100000000000001" customHeight="1">
      <c r="B16" s="302">
        <v>10</v>
      </c>
      <c r="C16" s="632" t="s">
        <v>596</v>
      </c>
      <c r="D16" s="624">
        <v>69405.461639735993</v>
      </c>
      <c r="E16" s="624">
        <v>51029.505930004001</v>
      </c>
      <c r="F16" s="624">
        <v>67795.503309736887</v>
      </c>
      <c r="G16" s="624">
        <v>8287.9796880020003</v>
      </c>
      <c r="H16" s="624">
        <v>83037.82678873901</v>
      </c>
      <c r="I16" s="716">
        <v>1.0914041197510214</v>
      </c>
    </row>
    <row r="17" spans="2:9" s="140" customFormat="1" ht="20.100000000000001" customHeight="1">
      <c r="B17" s="302">
        <v>11</v>
      </c>
      <c r="C17" s="632" t="s">
        <v>824</v>
      </c>
      <c r="D17" s="624">
        <v>19889.952309999997</v>
      </c>
      <c r="E17" s="624">
        <v>0</v>
      </c>
      <c r="F17" s="624">
        <v>19889.952309999997</v>
      </c>
      <c r="G17" s="624">
        <v>0</v>
      </c>
      <c r="H17" s="624">
        <v>29834.928465000001</v>
      </c>
      <c r="I17" s="716">
        <v>1.5000000000000002</v>
      </c>
    </row>
    <row r="18" spans="2:9" s="140" customFormat="1" ht="20.100000000000001" customHeight="1">
      <c r="B18" s="302">
        <v>12</v>
      </c>
      <c r="C18" s="632" t="s">
        <v>610</v>
      </c>
      <c r="D18" s="562">
        <v>0</v>
      </c>
      <c r="E18" s="562">
        <v>0</v>
      </c>
      <c r="F18" s="562">
        <v>0</v>
      </c>
      <c r="G18" s="562">
        <v>0</v>
      </c>
      <c r="H18" s="562">
        <v>0</v>
      </c>
      <c r="I18" s="563" t="s">
        <v>185</v>
      </c>
    </row>
    <row r="19" spans="2:9" s="140" customFormat="1" ht="20.100000000000001" customHeight="1">
      <c r="B19" s="302">
        <v>13</v>
      </c>
      <c r="C19" s="632" t="s">
        <v>856</v>
      </c>
      <c r="D19" s="562">
        <v>0</v>
      </c>
      <c r="E19" s="562">
        <v>5633.6952000000001</v>
      </c>
      <c r="F19" s="562">
        <v>0</v>
      </c>
      <c r="G19" s="562">
        <v>2861.4761830000002</v>
      </c>
      <c r="H19" s="562">
        <v>1462.3393729999998</v>
      </c>
      <c r="I19" s="563">
        <v>0.51104369894383272</v>
      </c>
    </row>
    <row r="20" spans="2:9" s="140" customFormat="1" ht="20.100000000000001" customHeight="1">
      <c r="B20" s="302">
        <v>14</v>
      </c>
      <c r="C20" s="632" t="s">
        <v>898</v>
      </c>
      <c r="D20" s="624">
        <v>2791.0275000000001</v>
      </c>
      <c r="E20" s="624">
        <v>0</v>
      </c>
      <c r="F20" s="624">
        <v>2791.0275000000001</v>
      </c>
      <c r="G20" s="624">
        <v>0</v>
      </c>
      <c r="H20" s="624">
        <v>2791.0275000000001</v>
      </c>
      <c r="I20" s="716">
        <v>1</v>
      </c>
    </row>
    <row r="21" spans="2:9" s="140" customFormat="1" ht="20.100000000000001" customHeight="1">
      <c r="B21" s="302">
        <v>15</v>
      </c>
      <c r="C21" s="632" t="s">
        <v>394</v>
      </c>
      <c r="D21" s="624">
        <v>133.078</v>
      </c>
      <c r="E21" s="624">
        <v>0</v>
      </c>
      <c r="F21" s="624">
        <v>133.078</v>
      </c>
      <c r="G21" s="624">
        <v>0</v>
      </c>
      <c r="H21" s="624">
        <v>133.078</v>
      </c>
      <c r="I21" s="716">
        <v>1</v>
      </c>
    </row>
    <row r="22" spans="2:9" s="140" customFormat="1" ht="20.100000000000001" customHeight="1">
      <c r="B22" s="300">
        <v>16</v>
      </c>
      <c r="C22" s="633" t="s">
        <v>828</v>
      </c>
      <c r="D22" s="715">
        <v>1074068.04424</v>
      </c>
      <c r="E22" s="715">
        <v>158553.33637</v>
      </c>
      <c r="F22" s="715">
        <v>1076304.78916999</v>
      </c>
      <c r="G22" s="715">
        <v>53027.549655873998</v>
      </c>
      <c r="H22" s="715">
        <v>734842.67650599894</v>
      </c>
      <c r="I22" s="714">
        <v>0.65068771276840864</v>
      </c>
    </row>
    <row r="23" spans="2:9" s="46" customFormat="1" ht="20.100000000000001" customHeight="1" thickBot="1">
      <c r="B23" s="1125">
        <v>17</v>
      </c>
      <c r="C23" s="586" t="s">
        <v>155</v>
      </c>
      <c r="D23" s="630">
        <f>+SUM(D7:D22)</f>
        <v>16505017.293674165</v>
      </c>
      <c r="E23" s="630">
        <f>+SUM(E7:E22)</f>
        <v>992867.2728700029</v>
      </c>
      <c r="F23" s="630">
        <f>+SUM(F7:F22)</f>
        <v>18788553.811191294</v>
      </c>
      <c r="G23" s="630">
        <f>+SUM(G7:G22)</f>
        <v>308296.51900944288</v>
      </c>
      <c r="H23" s="630">
        <f>+SUM(H7:H22)</f>
        <v>1812005.9654804175</v>
      </c>
      <c r="I23" s="589">
        <f>IFERROR(H23/(F23+G23),"-")</f>
        <v>9.4885069220803323E-2</v>
      </c>
    </row>
  </sheetData>
  <mergeCells count="4">
    <mergeCell ref="C4:C6"/>
    <mergeCell ref="D4:E4"/>
    <mergeCell ref="F4:G4"/>
    <mergeCell ref="H4:I4"/>
  </mergeCells>
  <hyperlinks>
    <hyperlink ref="K1" location="Índice!A1" display="Voltar ao Índice" xr:uid="{00000000-0004-0000-3800-000000000000}"/>
  </hyperlinks>
  <pageMargins left="0.70866141732283472" right="0.70866141732283472" top="0.74803149606299213" bottom="0.74803149606299213" header="0.31496062992125984" footer="0.31496062992125984"/>
  <pageSetup paperSize="9" scale="57" fitToHeight="0" orientation="landscape" r:id="rId1"/>
  <headerFooter>
    <oddFooter>&amp;C&amp;P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9">
    <tabColor rgb="FFFF0000"/>
    <pageSetUpPr autoPageBreaks="0" fitToPage="1"/>
  </sheetPr>
  <dimension ref="B1:J12"/>
  <sheetViews>
    <sheetView showGridLines="0" zoomScaleNormal="100" zoomScaleSheetLayoutView="100" zoomScalePageLayoutView="60" workbookViewId="0"/>
  </sheetViews>
  <sheetFormatPr defaultColWidth="9.140625" defaultRowHeight="18.75"/>
  <cols>
    <col min="1" max="1" width="4.7109375" style="2" customWidth="1"/>
    <col min="2" max="2" width="6.28515625" style="2" customWidth="1"/>
    <col min="3" max="3" width="43.85546875" style="2" customWidth="1"/>
    <col min="4" max="4" width="40.5703125" style="2" customWidth="1"/>
    <col min="5" max="8" width="18.42578125" style="2" customWidth="1"/>
    <col min="9" max="9" width="7.42578125" style="556" customWidth="1"/>
    <col min="10" max="10" width="14" style="2" bestFit="1" customWidth="1"/>
    <col min="11" max="16384" width="9.140625" style="2"/>
  </cols>
  <sheetData>
    <row r="1" spans="2:10" ht="25.5" customHeight="1">
      <c r="B1" s="1" t="s">
        <v>897</v>
      </c>
      <c r="D1" s="552"/>
      <c r="E1" s="552"/>
      <c r="F1" s="552"/>
      <c r="G1" s="552"/>
      <c r="H1" s="552"/>
      <c r="I1" s="713"/>
      <c r="J1" s="4" t="s">
        <v>4</v>
      </c>
    </row>
    <row r="2" spans="2:10" ht="22.5" customHeight="1">
      <c r="B2" s="5" t="s">
        <v>5</v>
      </c>
    </row>
    <row r="4" spans="2:10" s="12" customFormat="1" ht="30" customHeight="1">
      <c r="B4" s="46"/>
      <c r="C4" s="433"/>
      <c r="D4" s="711" t="s">
        <v>896</v>
      </c>
      <c r="E4" s="711" t="s">
        <v>895</v>
      </c>
      <c r="F4" s="712"/>
      <c r="G4" s="712"/>
      <c r="H4" s="712"/>
      <c r="I4" s="454"/>
    </row>
    <row r="5" spans="2:10" s="12" customFormat="1" ht="30" customHeight="1">
      <c r="B5" s="46"/>
      <c r="C5" s="433"/>
      <c r="D5" s="453"/>
      <c r="E5" s="453"/>
      <c r="F5" s="711" t="s">
        <v>894</v>
      </c>
      <c r="G5" s="711" t="s">
        <v>893</v>
      </c>
      <c r="H5" s="710"/>
      <c r="I5" s="453"/>
    </row>
    <row r="6" spans="2:10" s="12" customFormat="1" ht="30" customHeight="1">
      <c r="B6" s="46"/>
      <c r="C6" s="433"/>
      <c r="D6" s="453"/>
      <c r="E6" s="453"/>
      <c r="F6" s="453"/>
      <c r="G6" s="453"/>
      <c r="H6" s="453" t="s">
        <v>892</v>
      </c>
      <c r="I6" s="453"/>
    </row>
    <row r="7" spans="2:10" s="12" customFormat="1" ht="20.100000000000001" customHeight="1" thickBot="1">
      <c r="B7" s="46"/>
      <c r="C7" s="433"/>
      <c r="D7" s="1109" t="s">
        <v>6</v>
      </c>
      <c r="E7" s="1109" t="s">
        <v>7</v>
      </c>
      <c r="F7" s="1109" t="s">
        <v>8</v>
      </c>
      <c r="G7" s="1109" t="s">
        <v>9</v>
      </c>
      <c r="H7" s="1109" t="s">
        <v>10</v>
      </c>
      <c r="I7" s="569"/>
    </row>
    <row r="8" spans="2:10" s="138" customFormat="1" ht="20.100000000000001" customHeight="1">
      <c r="B8" s="709">
        <v>1</v>
      </c>
      <c r="C8" s="605" t="s">
        <v>646</v>
      </c>
      <c r="D8" s="615">
        <v>10048652.274</v>
      </c>
      <c r="E8" s="615">
        <v>30128287.954</v>
      </c>
      <c r="F8" s="615">
        <v>27204237.07</v>
      </c>
      <c r="G8" s="615">
        <v>2924050.8840000001</v>
      </c>
      <c r="H8" s="615">
        <v>0</v>
      </c>
      <c r="I8" s="583"/>
    </row>
    <row r="9" spans="2:10" s="138" customFormat="1" ht="20.100000000000001" customHeight="1">
      <c r="B9" s="705">
        <v>2</v>
      </c>
      <c r="C9" s="602" t="s">
        <v>891</v>
      </c>
      <c r="D9" s="562">
        <v>9974576.8289999999</v>
      </c>
      <c r="E9" s="562">
        <v>2006991.7849999999</v>
      </c>
      <c r="F9" s="562">
        <v>29954.6</v>
      </c>
      <c r="G9" s="562">
        <v>1977037.1850000001</v>
      </c>
      <c r="H9" s="708"/>
      <c r="I9" s="583"/>
    </row>
    <row r="10" spans="2:10" s="138" customFormat="1" ht="20.100000000000001" customHeight="1">
      <c r="B10" s="707">
        <v>3</v>
      </c>
      <c r="C10" s="706" t="s">
        <v>118</v>
      </c>
      <c r="D10" s="580">
        <f>+SUM(D8:D9)</f>
        <v>20023229.103</v>
      </c>
      <c r="E10" s="580">
        <f>+SUM(E8:E9)</f>
        <v>32135279.739</v>
      </c>
      <c r="F10" s="580">
        <f>+SUM(F8:F9)</f>
        <v>27234191.670000002</v>
      </c>
      <c r="G10" s="580">
        <f>+SUM(G8:G9)</f>
        <v>4901088.0690000001</v>
      </c>
      <c r="H10" s="580">
        <f>+SUM(H8:H9)</f>
        <v>0</v>
      </c>
      <c r="I10" s="583"/>
    </row>
    <row r="11" spans="2:10" s="138" customFormat="1" ht="20.100000000000001" customHeight="1">
      <c r="B11" s="705">
        <v>4</v>
      </c>
      <c r="C11" s="602" t="s">
        <v>890</v>
      </c>
      <c r="D11" s="562">
        <v>45615.899999999965</v>
      </c>
      <c r="E11" s="562">
        <v>314005.01899999997</v>
      </c>
      <c r="F11" s="562">
        <v>54650.527000000002</v>
      </c>
      <c r="G11" s="562">
        <v>259354.492</v>
      </c>
      <c r="H11" s="562">
        <v>0</v>
      </c>
      <c r="I11" s="583"/>
    </row>
    <row r="12" spans="2:10" s="138" customFormat="1" ht="20.100000000000001" customHeight="1" thickBot="1">
      <c r="B12" s="704" t="s">
        <v>609</v>
      </c>
      <c r="C12" s="703" t="s">
        <v>889</v>
      </c>
      <c r="D12" s="702">
        <v>45615.899999999965</v>
      </c>
      <c r="E12" s="702">
        <v>314005.01899999997</v>
      </c>
      <c r="F12" s="701"/>
      <c r="G12" s="701"/>
      <c r="H12" s="701"/>
      <c r="I12" s="583"/>
    </row>
  </sheetData>
  <hyperlinks>
    <hyperlink ref="J1" location="Índice!A1" display="Voltar ao Índice" xr:uid="{00000000-0004-0000-3700-000000000000}"/>
  </hyperlinks>
  <pageMargins left="0.70866141732283472" right="0.70866141732283472" top="0.74803149606299213" bottom="0.74803149606299213" header="0.31496062992125984" footer="0.31496062992125984"/>
  <pageSetup paperSize="9" scale="68" orientation="landscape" r:id="rId1"/>
  <headerFooter>
    <oddFooter>&amp;C&amp;P</oddFooter>
    <evenHeader>&amp;L&amp;"Times New Roman,Regular"&amp;12&amp;K000000Banco Central da Irlanda - RESTRITO</evenHeader>
    <firstHeader>&amp;L&amp;"Times New Roman,Regular"&amp;12&amp;K000000Banco Central da Irlanda - RESTRITO</first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1">
    <tabColor rgb="FFFF0000"/>
  </sheetPr>
  <dimension ref="B1:U23"/>
  <sheetViews>
    <sheetView showGridLines="0" zoomScaleNormal="100" workbookViewId="0"/>
  </sheetViews>
  <sheetFormatPr defaultColWidth="9.140625" defaultRowHeight="16.5"/>
  <cols>
    <col min="1" max="1" width="9.140625" style="1145"/>
    <col min="2" max="2" width="30" style="1145" customWidth="1"/>
    <col min="3" max="3" width="0.85546875" style="1145" customWidth="1"/>
    <col min="4" max="4" width="8.85546875" style="1149" customWidth="1"/>
    <col min="5" max="5" width="11" style="1149" bestFit="1" customWidth="1"/>
    <col min="6" max="6" width="0.85546875" style="1149" customWidth="1"/>
    <col min="7" max="8" width="8.85546875" style="1149" customWidth="1"/>
    <col min="9" max="9" width="0.85546875" style="1149" customWidth="1"/>
    <col min="10" max="10" width="8.85546875" style="1149" customWidth="1"/>
    <col min="11" max="11" width="9.7109375" style="1149" bestFit="1" customWidth="1"/>
    <col min="12" max="12" width="0.85546875" style="1149" customWidth="1"/>
    <col min="13" max="14" width="8.85546875" style="1149" customWidth="1"/>
    <col min="15" max="15" width="0.85546875" style="1149" customWidth="1"/>
    <col min="16" max="16" width="8.85546875" style="1149" customWidth="1"/>
    <col min="17" max="17" width="10" style="1149" bestFit="1" customWidth="1"/>
    <col min="18" max="18" width="14.28515625" style="1145" bestFit="1" customWidth="1"/>
    <col min="19" max="16384" width="9.140625" style="1145"/>
  </cols>
  <sheetData>
    <row r="1" spans="2:18" ht="24">
      <c r="B1" s="1" t="s">
        <v>905</v>
      </c>
      <c r="D1" s="1145"/>
      <c r="E1" s="1145"/>
      <c r="F1" s="1145"/>
      <c r="G1" s="1145"/>
      <c r="H1" s="1145"/>
      <c r="I1" s="1145"/>
      <c r="J1" s="1145"/>
      <c r="K1" s="1145"/>
      <c r="L1" s="1145"/>
      <c r="M1" s="1145"/>
      <c r="N1" s="1145"/>
      <c r="O1" s="1145"/>
      <c r="P1" s="1145"/>
      <c r="Q1" s="1145"/>
      <c r="R1" s="4" t="s">
        <v>4</v>
      </c>
    </row>
    <row r="2" spans="2:18">
      <c r="D2" s="1145"/>
      <c r="E2" s="1145"/>
      <c r="F2" s="1145"/>
      <c r="G2" s="1145"/>
      <c r="H2" s="1145"/>
      <c r="I2" s="1145"/>
      <c r="J2" s="1145"/>
      <c r="K2" s="1145"/>
      <c r="L2" s="1145"/>
      <c r="M2" s="1145"/>
      <c r="N2" s="1145"/>
      <c r="O2" s="1145"/>
      <c r="P2" s="1145"/>
      <c r="Q2" s="1145"/>
    </row>
    <row r="3" spans="2:18" ht="22.5" customHeight="1" thickBot="1">
      <c r="B3" s="1657"/>
      <c r="C3" s="1657"/>
      <c r="D3" s="1657"/>
      <c r="E3" s="1657"/>
      <c r="F3" s="1657"/>
      <c r="G3" s="1657"/>
      <c r="H3" s="1657"/>
      <c r="I3" s="1657"/>
      <c r="J3" s="1657"/>
      <c r="K3" s="1657"/>
      <c r="L3" s="1657"/>
      <c r="M3" s="1657"/>
      <c r="N3" s="1657"/>
      <c r="O3" s="1657"/>
      <c r="P3" s="1657"/>
      <c r="Q3" s="1657"/>
    </row>
    <row r="4" spans="2:18" ht="22.5" customHeight="1">
      <c r="B4" s="1658"/>
      <c r="C4" s="719"/>
      <c r="D4" s="1660" t="s">
        <v>906</v>
      </c>
      <c r="E4" s="1660"/>
      <c r="F4" s="719"/>
      <c r="G4" s="1660" t="s">
        <v>907</v>
      </c>
      <c r="H4" s="1660"/>
      <c r="I4" s="719"/>
      <c r="J4" s="1660" t="s">
        <v>908</v>
      </c>
      <c r="K4" s="1660"/>
      <c r="L4" s="719"/>
      <c r="M4" s="1660" t="s">
        <v>909</v>
      </c>
      <c r="N4" s="1660"/>
      <c r="O4" s="719"/>
      <c r="P4" s="1660" t="s">
        <v>910</v>
      </c>
      <c r="Q4" s="1660"/>
    </row>
    <row r="5" spans="2:18" ht="22.5" customHeight="1">
      <c r="B5" s="1659"/>
      <c r="C5" s="719"/>
      <c r="D5" s="1252">
        <v>2024</v>
      </c>
      <c r="E5" s="1252">
        <f>+D5-1</f>
        <v>2023</v>
      </c>
      <c r="F5" s="719"/>
      <c r="G5" s="1252">
        <f>+D5</f>
        <v>2024</v>
      </c>
      <c r="H5" s="1252">
        <f>+G5-1</f>
        <v>2023</v>
      </c>
      <c r="I5" s="719"/>
      <c r="J5" s="1252">
        <f>+G5</f>
        <v>2024</v>
      </c>
      <c r="K5" s="1252">
        <f>+J5-1</f>
        <v>2023</v>
      </c>
      <c r="L5" s="719"/>
      <c r="M5" s="1252">
        <f>+J5</f>
        <v>2024</v>
      </c>
      <c r="N5" s="1252">
        <f>+M5-1</f>
        <v>2023</v>
      </c>
      <c r="O5" s="719"/>
      <c r="P5" s="1252">
        <f>+M5</f>
        <v>2024</v>
      </c>
      <c r="Q5" s="1252">
        <f>+P5-1</f>
        <v>2023</v>
      </c>
    </row>
    <row r="6" spans="2:18" ht="7.5" customHeight="1" thickBot="1">
      <c r="B6" s="719"/>
      <c r="C6" s="719"/>
      <c r="D6" s="1142"/>
      <c r="E6" s="1142"/>
      <c r="F6" s="1244"/>
      <c r="G6" s="1142"/>
      <c r="H6" s="1142"/>
      <c r="I6" s="1244"/>
      <c r="J6" s="1142"/>
      <c r="K6" s="1142"/>
      <c r="L6" s="1244"/>
      <c r="M6" s="1142"/>
      <c r="N6" s="1142"/>
      <c r="O6" s="1244"/>
      <c r="P6" s="1142"/>
      <c r="Q6" s="1142"/>
    </row>
    <row r="7" spans="2:18" ht="22.5" customHeight="1" thickBot="1">
      <c r="B7" s="1245" t="s">
        <v>911</v>
      </c>
      <c r="C7" s="1250"/>
      <c r="D7" s="558">
        <f>+D9+D10</f>
        <v>147756.81237222083</v>
      </c>
      <c r="E7" s="558">
        <f>+E9+E10</f>
        <v>120583.78217032246</v>
      </c>
      <c r="F7" s="1250"/>
      <c r="G7" s="558">
        <f>+G9+G10</f>
        <v>78449.213116723535</v>
      </c>
      <c r="H7" s="558">
        <f>+H9+H10</f>
        <v>78085.50866602821</v>
      </c>
      <c r="I7" s="1250"/>
      <c r="J7" s="558">
        <f>+J9+J10</f>
        <v>-31417.648535507382</v>
      </c>
      <c r="K7" s="558">
        <f>+K9+K10</f>
        <v>-24641.24774732504</v>
      </c>
      <c r="L7" s="1250"/>
      <c r="M7" s="558">
        <f>+M9+M10</f>
        <v>0</v>
      </c>
      <c r="N7" s="558">
        <f>+N9+N10</f>
        <v>0</v>
      </c>
      <c r="O7" s="1250"/>
      <c r="P7" s="558">
        <f>+P9+P10</f>
        <v>194788.37695343699</v>
      </c>
      <c r="Q7" s="558">
        <f>+Q9+Q10</f>
        <v>174028.04308902562</v>
      </c>
    </row>
    <row r="8" spans="2:18" ht="7.5" customHeight="1">
      <c r="B8" s="719"/>
      <c r="C8" s="719"/>
      <c r="D8" s="1142"/>
      <c r="E8" s="1142"/>
      <c r="F8" s="1244"/>
      <c r="G8" s="1142"/>
      <c r="H8" s="1142"/>
      <c r="I8" s="1244"/>
      <c r="J8" s="1142"/>
      <c r="K8" s="1142"/>
      <c r="L8" s="1244"/>
      <c r="M8" s="1142"/>
      <c r="N8" s="1142"/>
      <c r="O8" s="1244"/>
      <c r="P8" s="1142"/>
      <c r="Q8" s="1142"/>
    </row>
    <row r="9" spans="2:18" ht="22.5" customHeight="1">
      <c r="B9" s="1246" t="s">
        <v>912</v>
      </c>
      <c r="C9" s="1247"/>
      <c r="D9" s="1248">
        <v>38449.460509999997</v>
      </c>
      <c r="E9" s="1248">
        <v>48930.493930000004</v>
      </c>
      <c r="F9" s="1249"/>
      <c r="G9" s="1248">
        <v>6762.0022612953389</v>
      </c>
      <c r="H9" s="1248">
        <v>6398.297810600001</v>
      </c>
      <c r="I9" s="1249"/>
      <c r="J9" s="1248">
        <v>-20585.01639550738</v>
      </c>
      <c r="K9" s="1248">
        <v>-24308.615607325039</v>
      </c>
      <c r="L9" s="1249"/>
      <c r="M9" s="1248">
        <v>0</v>
      </c>
      <c r="N9" s="1248">
        <v>0</v>
      </c>
      <c r="O9" s="1249"/>
      <c r="P9" s="1248">
        <f>+D9+G9+J9+M9</f>
        <v>24626.446375787957</v>
      </c>
      <c r="Q9" s="1248">
        <f>+E9+H9+K9+N9</f>
        <v>31020.176133274967</v>
      </c>
    </row>
    <row r="10" spans="2:18" ht="22.5" customHeight="1">
      <c r="B10" s="1246" t="s">
        <v>913</v>
      </c>
      <c r="C10" s="1247"/>
      <c r="D10" s="1248">
        <v>109307.35186222084</v>
      </c>
      <c r="E10" s="1248">
        <v>71653.28824032245</v>
      </c>
      <c r="F10" s="1249"/>
      <c r="G10" s="1248">
        <v>71687.210855428202</v>
      </c>
      <c r="H10" s="1248">
        <v>71687.210855428202</v>
      </c>
      <c r="I10" s="1249"/>
      <c r="J10" s="1248">
        <v>-10832.63214</v>
      </c>
      <c r="K10" s="1248">
        <v>-332.63213999999994</v>
      </c>
      <c r="L10" s="1249"/>
      <c r="M10" s="1248">
        <v>0</v>
      </c>
      <c r="N10" s="1248">
        <v>0</v>
      </c>
      <c r="O10" s="1249"/>
      <c r="P10" s="1248">
        <f>+D10+G10+J10+M10</f>
        <v>170161.93057764904</v>
      </c>
      <c r="Q10" s="1248">
        <f>+E10+H10+K10+N10</f>
        <v>143007.86695575065</v>
      </c>
      <c r="R10" s="1151"/>
    </row>
    <row r="11" spans="2:18" ht="7.5" customHeight="1" thickBot="1">
      <c r="B11" s="719"/>
      <c r="C11" s="719"/>
      <c r="D11" s="1142"/>
      <c r="E11" s="1142"/>
      <c r="F11" s="1244"/>
      <c r="G11" s="1142"/>
      <c r="H11" s="1142"/>
      <c r="I11" s="1244"/>
      <c r="J11" s="1142"/>
      <c r="K11" s="1142"/>
      <c r="L11" s="1244"/>
      <c r="M11" s="1142"/>
      <c r="N11" s="1142"/>
      <c r="O11" s="1244"/>
      <c r="P11" s="1142"/>
      <c r="Q11" s="1142"/>
    </row>
    <row r="12" spans="2:18" ht="22.5" customHeight="1" thickBot="1">
      <c r="B12" s="1245" t="s">
        <v>914</v>
      </c>
      <c r="C12" s="1250"/>
      <c r="D12" s="558">
        <f>+D14+D15</f>
        <v>3194.8375376047379</v>
      </c>
      <c r="E12" s="558">
        <f>+E14+E15</f>
        <v>2658.2890676459901</v>
      </c>
      <c r="F12" s="1251"/>
      <c r="G12" s="558">
        <f>+G14+G15</f>
        <v>568.71725952196095</v>
      </c>
      <c r="H12" s="558">
        <f>+H14+H15</f>
        <v>4653.6499500738673</v>
      </c>
      <c r="I12" s="1251"/>
      <c r="J12" s="558">
        <f>+J14+J15</f>
        <v>-1555.3069700000001</v>
      </c>
      <c r="K12" s="558">
        <f>+K14+K15</f>
        <v>-1089.9737600000001</v>
      </c>
      <c r="L12" s="1251"/>
      <c r="M12" s="558">
        <f>+M14+M15</f>
        <v>0</v>
      </c>
      <c r="N12" s="558">
        <f>+N14+N15</f>
        <v>0</v>
      </c>
      <c r="O12" s="1251"/>
      <c r="P12" s="558">
        <f>+P14+P15</f>
        <v>2208.2478271266987</v>
      </c>
      <c r="Q12" s="558">
        <f>+Q14+Q15</f>
        <v>6221.9652577198576</v>
      </c>
    </row>
    <row r="13" spans="2:18" ht="7.5" customHeight="1">
      <c r="B13" s="719"/>
      <c r="C13" s="719"/>
      <c r="D13" s="1142"/>
      <c r="E13" s="1142"/>
      <c r="F13" s="1244"/>
      <c r="G13" s="1142"/>
      <c r="H13" s="1142"/>
      <c r="I13" s="1244"/>
      <c r="J13" s="1142"/>
      <c r="K13" s="1142"/>
      <c r="L13" s="1244"/>
      <c r="M13" s="1142"/>
      <c r="N13" s="1142"/>
      <c r="O13" s="1244"/>
      <c r="P13" s="1142"/>
      <c r="Q13" s="1142"/>
    </row>
    <row r="14" spans="2:18" ht="22.5" customHeight="1">
      <c r="B14" s="1246" t="s">
        <v>912</v>
      </c>
      <c r="C14" s="1247"/>
      <c r="D14" s="1248">
        <v>1555.3069700000001</v>
      </c>
      <c r="E14" s="1248">
        <v>1089.9737600000001</v>
      </c>
      <c r="F14" s="1249"/>
      <c r="G14" s="1248">
        <v>0</v>
      </c>
      <c r="H14" s="1248">
        <v>0</v>
      </c>
      <c r="I14" s="1249"/>
      <c r="J14" s="1248">
        <v>-1555.3069700000001</v>
      </c>
      <c r="K14" s="1248">
        <v>-1089.9737600000001</v>
      </c>
      <c r="L14" s="1249"/>
      <c r="M14" s="1248">
        <v>0</v>
      </c>
      <c r="N14" s="1248">
        <v>0</v>
      </c>
      <c r="O14" s="1249"/>
      <c r="P14" s="1248">
        <f>+D14+G14+J14+M14</f>
        <v>0</v>
      </c>
      <c r="Q14" s="1248">
        <f>+E14+H14+K14+N14</f>
        <v>0</v>
      </c>
    </row>
    <row r="15" spans="2:18" ht="22.5" customHeight="1">
      <c r="B15" s="1246" t="s">
        <v>913</v>
      </c>
      <c r="C15" s="1247"/>
      <c r="D15" s="1248">
        <v>1639.5305676047376</v>
      </c>
      <c r="E15" s="1248">
        <v>1568.3153076459901</v>
      </c>
      <c r="F15" s="1249"/>
      <c r="G15" s="1248">
        <v>568.71725952196095</v>
      </c>
      <c r="H15" s="1248">
        <v>4653.6499500738673</v>
      </c>
      <c r="I15" s="1249"/>
      <c r="J15" s="1248">
        <v>0</v>
      </c>
      <c r="K15" s="1248">
        <v>0</v>
      </c>
      <c r="L15" s="1249"/>
      <c r="M15" s="1248">
        <v>0</v>
      </c>
      <c r="N15" s="1248">
        <v>0</v>
      </c>
      <c r="O15" s="1249"/>
      <c r="P15" s="1248">
        <f>+D15+G15+J15+M15</f>
        <v>2208.2478271266987</v>
      </c>
      <c r="Q15" s="1248">
        <f>+E15+H15+K15+N15</f>
        <v>6221.9652577198576</v>
      </c>
    </row>
    <row r="18" spans="2:21">
      <c r="B18"/>
      <c r="C18"/>
      <c r="D18"/>
      <c r="E18"/>
      <c r="F18"/>
      <c r="G18"/>
      <c r="H18"/>
      <c r="I18"/>
      <c r="J18"/>
      <c r="K18"/>
      <c r="L18"/>
      <c r="M18"/>
      <c r="N18"/>
      <c r="O18"/>
      <c r="P18"/>
      <c r="Q18"/>
      <c r="R18"/>
      <c r="S18"/>
      <c r="T18"/>
      <c r="U18"/>
    </row>
    <row r="19" spans="2:21">
      <c r="B19"/>
      <c r="C19"/>
      <c r="D19"/>
      <c r="E19"/>
      <c r="F19"/>
      <c r="G19"/>
      <c r="H19"/>
      <c r="I19"/>
      <c r="J19"/>
      <c r="K19"/>
      <c r="L19"/>
      <c r="M19"/>
      <c r="N19"/>
      <c r="O19"/>
      <c r="P19" s="1485"/>
      <c r="Q19"/>
      <c r="R19"/>
      <c r="S19"/>
      <c r="T19"/>
      <c r="U19"/>
    </row>
    <row r="20" spans="2:21">
      <c r="B20"/>
      <c r="C20"/>
      <c r="D20"/>
      <c r="E20"/>
      <c r="F20"/>
      <c r="G20"/>
      <c r="H20"/>
      <c r="I20"/>
      <c r="J20"/>
      <c r="K20"/>
      <c r="L20"/>
      <c r="M20"/>
      <c r="N20"/>
      <c r="O20"/>
      <c r="P20" s="1485"/>
      <c r="Q20"/>
      <c r="R20"/>
      <c r="S20"/>
      <c r="T20"/>
      <c r="U20"/>
    </row>
    <row r="21" spans="2:21">
      <c r="B21"/>
      <c r="C21"/>
      <c r="D21"/>
      <c r="E21"/>
      <c r="F21"/>
      <c r="G21"/>
      <c r="H21"/>
      <c r="I21"/>
      <c r="J21"/>
      <c r="K21"/>
      <c r="L21"/>
      <c r="M21"/>
      <c r="N21"/>
      <c r="O21"/>
      <c r="P21"/>
      <c r="Q21"/>
      <c r="R21"/>
      <c r="S21"/>
      <c r="T21"/>
      <c r="U21"/>
    </row>
    <row r="22" spans="2:21">
      <c r="B22"/>
      <c r="C22"/>
      <c r="D22"/>
      <c r="E22"/>
      <c r="F22"/>
      <c r="G22"/>
      <c r="H22"/>
      <c r="I22"/>
      <c r="J22"/>
      <c r="K22"/>
      <c r="L22"/>
      <c r="M22"/>
      <c r="N22"/>
      <c r="O22"/>
      <c r="P22"/>
      <c r="Q22"/>
      <c r="R22"/>
      <c r="S22"/>
      <c r="T22"/>
      <c r="U22"/>
    </row>
    <row r="23" spans="2:21">
      <c r="B23"/>
      <c r="C23"/>
      <c r="D23"/>
      <c r="E23"/>
      <c r="F23"/>
      <c r="G23"/>
      <c r="H23"/>
      <c r="I23"/>
      <c r="J23"/>
      <c r="K23"/>
      <c r="L23"/>
      <c r="M23"/>
      <c r="N23"/>
      <c r="O23"/>
      <c r="P23"/>
      <c r="Q23"/>
      <c r="R23"/>
      <c r="S23"/>
      <c r="T23"/>
      <c r="U23"/>
    </row>
  </sheetData>
  <mergeCells count="7">
    <mergeCell ref="B3:Q3"/>
    <mergeCell ref="B4:B5"/>
    <mergeCell ref="D4:E4"/>
    <mergeCell ref="G4:H4"/>
    <mergeCell ref="J4:K4"/>
    <mergeCell ref="M4:N4"/>
    <mergeCell ref="P4:Q4"/>
  </mergeCells>
  <hyperlinks>
    <hyperlink ref="R1" location="Índice!A1" display="Voltar ao Índice" xr:uid="{00000000-0004-0000-3900-000000000000}"/>
  </hyperlinks>
  <pageMargins left="0.7" right="0.7" top="0.75" bottom="0.75" header="0.3" footer="0.3"/>
  <pageSetup paperSize="9" scale="58"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2">
    <tabColor rgb="FFFF0000"/>
  </sheetPr>
  <dimension ref="A1:S47"/>
  <sheetViews>
    <sheetView showGridLines="0" zoomScaleNormal="100" workbookViewId="0"/>
  </sheetViews>
  <sheetFormatPr defaultColWidth="9.140625" defaultRowHeight="16.5"/>
  <cols>
    <col min="1" max="1" width="9.140625" style="1145"/>
    <col min="2" max="2" width="40.7109375" style="1144" bestFit="1" customWidth="1"/>
    <col min="3" max="3" width="1.5703125" style="1144" customWidth="1"/>
    <col min="4" max="4" width="34.140625" style="1144" customWidth="1"/>
    <col min="5" max="5" width="1.5703125" style="1144" customWidth="1"/>
    <col min="6" max="6" width="34.140625" style="1145" customWidth="1"/>
    <col min="7" max="7" width="1.5703125" style="1144" customWidth="1"/>
    <col min="8" max="8" width="34.140625" style="1145" customWidth="1"/>
    <col min="9" max="9" width="1.5703125" style="1144" customWidth="1"/>
    <col min="10" max="10" width="34.140625" style="1149" customWidth="1"/>
    <col min="11" max="11" width="1.5703125" style="1144" customWidth="1"/>
    <col min="12" max="12" width="34.140625" style="1149" customWidth="1"/>
    <col min="13" max="13" width="1.5703125" style="1144" customWidth="1"/>
    <col min="14" max="14" width="34.140625" style="1149" customWidth="1"/>
    <col min="15" max="16" width="8.85546875" style="1149" customWidth="1"/>
    <col min="17" max="17" width="0.85546875" style="1149" customWidth="1"/>
    <col min="18" max="19" width="8.85546875" style="1149" customWidth="1"/>
    <col min="20" max="16384" width="9.140625" style="1145"/>
  </cols>
  <sheetData>
    <row r="1" spans="1:19" ht="24">
      <c r="B1" s="1" t="s">
        <v>915</v>
      </c>
      <c r="D1" s="1145"/>
      <c r="J1" s="4" t="s">
        <v>4</v>
      </c>
    </row>
    <row r="3" spans="1:19">
      <c r="A3" s="721"/>
    </row>
    <row r="4" spans="1:19">
      <c r="A4" s="720"/>
    </row>
    <row r="5" spans="1:19" s="1454" customFormat="1" ht="27" customHeight="1" thickBot="1">
      <c r="A5" s="1196"/>
      <c r="B5" s="1254"/>
      <c r="C5" s="1253"/>
      <c r="D5" s="1230" t="s">
        <v>1399</v>
      </c>
      <c r="E5" s="1253"/>
      <c r="F5" s="1230" t="s">
        <v>1401</v>
      </c>
      <c r="G5" s="1253"/>
      <c r="H5" s="1230" t="s">
        <v>1403</v>
      </c>
    </row>
    <row r="6" spans="1:19" s="1452" customFormat="1" ht="24.75" customHeight="1">
      <c r="A6" s="162"/>
      <c r="B6" s="1444" t="s">
        <v>916</v>
      </c>
      <c r="C6" s="1445"/>
      <c r="D6" s="1444" t="s">
        <v>1400</v>
      </c>
      <c r="E6" s="1445"/>
      <c r="F6" s="1444" t="s">
        <v>1402</v>
      </c>
      <c r="G6" s="1445"/>
      <c r="H6" s="1444" t="s">
        <v>1404</v>
      </c>
    </row>
    <row r="7" spans="1:19" s="1452" customFormat="1" ht="24.75" customHeight="1">
      <c r="B7" s="1446" t="s">
        <v>917</v>
      </c>
      <c r="C7" s="1445"/>
      <c r="D7" s="1446" t="s">
        <v>1398</v>
      </c>
      <c r="E7" s="1445"/>
      <c r="F7" s="1446" t="s">
        <v>1398</v>
      </c>
      <c r="G7" s="1445"/>
      <c r="H7" s="1446" t="s">
        <v>1398</v>
      </c>
    </row>
    <row r="8" spans="1:19" s="1452" customFormat="1" ht="66">
      <c r="B8" s="1447" t="s">
        <v>918</v>
      </c>
      <c r="C8" s="1445"/>
      <c r="D8" s="1448" t="s">
        <v>1466</v>
      </c>
      <c r="E8" s="1445"/>
      <c r="F8" s="1448" t="s">
        <v>1466</v>
      </c>
      <c r="G8" s="1445"/>
      <c r="H8" s="1448" t="s">
        <v>1466</v>
      </c>
    </row>
    <row r="9" spans="1:19" s="1452" customFormat="1" ht="24.75" customHeight="1">
      <c r="B9" s="1446" t="s">
        <v>919</v>
      </c>
      <c r="C9" s="1445"/>
      <c r="D9" s="1449">
        <v>39512</v>
      </c>
      <c r="E9" s="1445"/>
      <c r="F9" s="1449">
        <v>39751</v>
      </c>
      <c r="G9" s="1445"/>
      <c r="H9" s="1449">
        <v>39860</v>
      </c>
    </row>
    <row r="10" spans="1:19" s="1452" customFormat="1" ht="24.75" customHeight="1">
      <c r="B10" s="1446" t="s">
        <v>920</v>
      </c>
      <c r="C10" s="1445"/>
      <c r="D10" s="1449">
        <v>58704</v>
      </c>
      <c r="E10" s="1445"/>
      <c r="F10" s="1449">
        <v>59038</v>
      </c>
      <c r="G10" s="1445"/>
      <c r="H10" s="1449">
        <v>60256</v>
      </c>
    </row>
    <row r="11" spans="1:19" s="1452" customFormat="1" ht="24.75" customHeight="1">
      <c r="B11" s="1446" t="s">
        <v>921</v>
      </c>
      <c r="C11" s="1445"/>
      <c r="D11" s="1449">
        <v>42812</v>
      </c>
      <c r="E11" s="1445"/>
      <c r="F11" s="1449">
        <v>43059</v>
      </c>
      <c r="G11" s="1445"/>
      <c r="H11" s="1449">
        <v>43179</v>
      </c>
    </row>
    <row r="12" spans="1:19" s="1452" customFormat="1" ht="24.75" customHeight="1">
      <c r="B12" s="1446" t="s">
        <v>922</v>
      </c>
      <c r="C12" s="1445"/>
      <c r="D12" s="1450">
        <v>375</v>
      </c>
      <c r="E12" s="1445"/>
      <c r="F12" s="1450">
        <v>600</v>
      </c>
      <c r="G12" s="1445"/>
      <c r="H12" s="1450">
        <v>550</v>
      </c>
    </row>
    <row r="13" spans="1:19" s="1452" customFormat="1" ht="24.75" customHeight="1">
      <c r="B13" s="1451" t="s">
        <v>923</v>
      </c>
      <c r="C13" s="1445"/>
      <c r="D13" s="1451" t="s">
        <v>924</v>
      </c>
      <c r="E13" s="1445"/>
      <c r="F13" s="1451" t="s">
        <v>924</v>
      </c>
      <c r="G13" s="1445"/>
      <c r="H13" s="1451" t="s">
        <v>924</v>
      </c>
    </row>
    <row r="14" spans="1:19" s="1452" customFormat="1" ht="10.5" customHeight="1">
      <c r="B14" s="1445"/>
      <c r="C14" s="1445"/>
      <c r="D14" s="1445"/>
      <c r="E14" s="1445"/>
      <c r="G14" s="1445"/>
    </row>
    <row r="15" spans="1:19" s="1453" customFormat="1">
      <c r="A15" s="720"/>
      <c r="B15" s="1445"/>
      <c r="C15" s="1445"/>
      <c r="D15" s="1445"/>
      <c r="E15" s="1445"/>
      <c r="G15" s="1445"/>
      <c r="I15" s="1445"/>
      <c r="J15" s="1455"/>
      <c r="K15" s="1445"/>
      <c r="L15" s="1455"/>
      <c r="M15" s="1445"/>
      <c r="N15" s="1455"/>
      <c r="O15" s="1455"/>
      <c r="P15" s="1455"/>
      <c r="Q15" s="1455"/>
      <c r="R15" s="1455"/>
      <c r="S15" s="1455"/>
    </row>
    <row r="16" spans="1:19" s="1454" customFormat="1" ht="27" customHeight="1" thickBot="1">
      <c r="A16" s="1196"/>
      <c r="B16" s="1254"/>
      <c r="C16" s="1253"/>
      <c r="D16" s="1230" t="s">
        <v>1405</v>
      </c>
      <c r="E16" s="1253"/>
      <c r="F16" s="1230" t="s">
        <v>1408</v>
      </c>
      <c r="G16" s="1253"/>
      <c r="H16" s="1230" t="s">
        <v>1411</v>
      </c>
    </row>
    <row r="17" spans="2:19" s="1452" customFormat="1" ht="24.75" customHeight="1">
      <c r="B17" s="1444" t="s">
        <v>916</v>
      </c>
      <c r="C17" s="1445"/>
      <c r="D17" s="1444" t="s">
        <v>1406</v>
      </c>
      <c r="E17" s="1445"/>
      <c r="F17" s="1444" t="s">
        <v>1409</v>
      </c>
      <c r="G17" s="1445"/>
      <c r="H17" s="1444" t="s">
        <v>1412</v>
      </c>
    </row>
    <row r="18" spans="2:19" s="1452" customFormat="1" ht="24.75" customHeight="1">
      <c r="B18" s="1446" t="s">
        <v>917</v>
      </c>
      <c r="C18" s="1445"/>
      <c r="D18" s="1446" t="s">
        <v>1398</v>
      </c>
      <c r="E18" s="1445"/>
      <c r="F18" s="1446" t="s">
        <v>1410</v>
      </c>
      <c r="G18" s="1445"/>
      <c r="H18" s="1446" t="s">
        <v>1410</v>
      </c>
    </row>
    <row r="19" spans="2:19" s="1452" customFormat="1" ht="82.5">
      <c r="B19" s="1447" t="s">
        <v>918</v>
      </c>
      <c r="C19" s="1445"/>
      <c r="D19" s="1448" t="s">
        <v>1467</v>
      </c>
      <c r="E19" s="1445"/>
      <c r="F19" s="1448" t="s">
        <v>1468</v>
      </c>
      <c r="G19" s="1445"/>
      <c r="H19" s="1448" t="s">
        <v>1468</v>
      </c>
    </row>
    <row r="20" spans="2:19" s="1452" customFormat="1" ht="24.75" customHeight="1">
      <c r="B20" s="1446" t="s">
        <v>919</v>
      </c>
      <c r="C20" s="1445"/>
      <c r="D20" s="1449">
        <v>43109</v>
      </c>
      <c r="E20" s="1445"/>
      <c r="F20" s="1449">
        <v>44403</v>
      </c>
      <c r="G20" s="1445"/>
      <c r="H20" s="1449">
        <v>44712</v>
      </c>
    </row>
    <row r="21" spans="2:19" s="1452" customFormat="1" ht="24.75" customHeight="1">
      <c r="B21" s="1446" t="s">
        <v>920</v>
      </c>
      <c r="C21" s="1445"/>
      <c r="D21" s="1449">
        <v>63120</v>
      </c>
      <c r="E21" s="1445"/>
      <c r="F21" s="1449">
        <v>50267</v>
      </c>
      <c r="G21" s="1445"/>
      <c r="H21" s="1449">
        <v>51897</v>
      </c>
    </row>
    <row r="22" spans="2:19" s="1452" customFormat="1" ht="24.75" customHeight="1">
      <c r="B22" s="1446" t="s">
        <v>921</v>
      </c>
      <c r="C22" s="1445"/>
      <c r="D22" s="1449" t="s">
        <v>1407</v>
      </c>
      <c r="E22" s="1445"/>
      <c r="F22" s="1449" t="s">
        <v>1407</v>
      </c>
      <c r="G22" s="1445"/>
      <c r="H22" s="1449" t="s">
        <v>1407</v>
      </c>
    </row>
    <row r="23" spans="2:19" s="1452" customFormat="1" ht="24.75" customHeight="1">
      <c r="B23" s="1446" t="s">
        <v>922</v>
      </c>
      <c r="C23" s="1445"/>
      <c r="D23" s="1450">
        <v>2200</v>
      </c>
      <c r="E23" s="1445"/>
      <c r="F23" s="1450">
        <v>3050</v>
      </c>
      <c r="G23" s="1445"/>
      <c r="H23" s="1450" t="s">
        <v>1645</v>
      </c>
    </row>
    <row r="24" spans="2:19" s="1452" customFormat="1" ht="24.75" customHeight="1">
      <c r="B24" s="1451" t="s">
        <v>923</v>
      </c>
      <c r="C24" s="1445"/>
      <c r="D24" s="1451" t="s">
        <v>924</v>
      </c>
      <c r="E24" s="1445"/>
      <c r="F24" s="1451" t="s">
        <v>347</v>
      </c>
      <c r="G24" s="1445"/>
      <c r="H24" s="1451" t="s">
        <v>347</v>
      </c>
    </row>
    <row r="25" spans="2:19" s="1452" customFormat="1" ht="24.75" customHeight="1">
      <c r="B25" s="1255" t="s">
        <v>1469</v>
      </c>
      <c r="C25" s="1445"/>
      <c r="D25" s="1445"/>
      <c r="E25" s="1445"/>
      <c r="G25" s="1445"/>
    </row>
    <row r="26" spans="2:19" s="1453" customFormat="1" ht="12" customHeight="1">
      <c r="B26" s="1445"/>
      <c r="C26" s="1445"/>
      <c r="D26" s="1445"/>
      <c r="E26" s="1445"/>
      <c r="G26" s="1445"/>
      <c r="I26" s="1445"/>
      <c r="J26" s="1455"/>
      <c r="K26" s="1445"/>
      <c r="L26" s="1455"/>
      <c r="M26" s="1445"/>
      <c r="N26" s="1455"/>
      <c r="O26" s="1455"/>
      <c r="P26" s="1455"/>
      <c r="Q26" s="1455"/>
      <c r="R26" s="1455"/>
      <c r="S26" s="1455"/>
    </row>
    <row r="27" spans="2:19" s="1454" customFormat="1" ht="27" customHeight="1" thickBot="1">
      <c r="B27" s="1254"/>
      <c r="C27" s="1253"/>
      <c r="D27" s="1230" t="s">
        <v>1413</v>
      </c>
      <c r="E27" s="1253"/>
      <c r="F27" s="1230" t="s">
        <v>1416</v>
      </c>
      <c r="G27" s="1253"/>
      <c r="H27" s="1230" t="s">
        <v>1418</v>
      </c>
    </row>
    <row r="28" spans="2:19" s="1452" customFormat="1" ht="24.75" customHeight="1">
      <c r="B28" s="1444" t="s">
        <v>916</v>
      </c>
      <c r="C28" s="1445"/>
      <c r="D28" s="1444" t="s">
        <v>1414</v>
      </c>
      <c r="E28" s="1445"/>
      <c r="F28" s="1444" t="s">
        <v>1417</v>
      </c>
      <c r="G28" s="1445"/>
      <c r="H28" s="1444" t="s">
        <v>1419</v>
      </c>
    </row>
    <row r="29" spans="2:19" s="1452" customFormat="1" ht="24.75" customHeight="1">
      <c r="B29" s="1446" t="s">
        <v>917</v>
      </c>
      <c r="C29" s="1445"/>
      <c r="D29" s="1446" t="s">
        <v>1415</v>
      </c>
      <c r="E29" s="1445"/>
      <c r="F29" s="1446" t="s">
        <v>1410</v>
      </c>
      <c r="G29" s="1445"/>
      <c r="H29" s="1446" t="s">
        <v>1410</v>
      </c>
    </row>
    <row r="30" spans="2:19" s="1452" customFormat="1" ht="66">
      <c r="B30" s="1447" t="s">
        <v>918</v>
      </c>
      <c r="C30" s="1445"/>
      <c r="D30" s="1448" t="s">
        <v>1466</v>
      </c>
      <c r="E30" s="1445"/>
      <c r="F30" s="1448" t="s">
        <v>1468</v>
      </c>
      <c r="G30" s="1445"/>
      <c r="H30" s="1448" t="s">
        <v>1468</v>
      </c>
    </row>
    <row r="31" spans="2:19" s="1452" customFormat="1" ht="24.75" customHeight="1">
      <c r="B31" s="1446" t="s">
        <v>919</v>
      </c>
      <c r="C31" s="1445"/>
      <c r="D31" s="1449">
        <v>44834</v>
      </c>
      <c r="E31" s="1445"/>
      <c r="F31" s="1449">
        <v>45009</v>
      </c>
      <c r="G31" s="1445"/>
      <c r="H31" s="1449">
        <v>45141</v>
      </c>
    </row>
    <row r="32" spans="2:19" s="1452" customFormat="1" ht="24.75" customHeight="1">
      <c r="B32" s="1446" t="s">
        <v>920</v>
      </c>
      <c r="C32" s="1445"/>
      <c r="D32" s="1449">
        <v>48758</v>
      </c>
      <c r="E32" s="1445"/>
      <c r="F32" s="1449">
        <v>60005</v>
      </c>
      <c r="G32" s="1445"/>
      <c r="H32" s="1449">
        <v>52353</v>
      </c>
    </row>
    <row r="33" spans="2:19" s="1452" customFormat="1" ht="24.75" customHeight="1">
      <c r="B33" s="1446" t="s">
        <v>921</v>
      </c>
      <c r="C33" s="1445"/>
      <c r="D33" s="1449" t="s">
        <v>1407</v>
      </c>
      <c r="E33" s="1445"/>
      <c r="F33" s="1449" t="s">
        <v>1407</v>
      </c>
      <c r="G33" s="1445"/>
      <c r="H33" s="1449" t="s">
        <v>1407</v>
      </c>
    </row>
    <row r="34" spans="2:19" s="1452" customFormat="1" ht="24.75" customHeight="1">
      <c r="B34" s="1446" t="s">
        <v>922</v>
      </c>
      <c r="C34" s="1445"/>
      <c r="D34" s="1450">
        <v>650.01437699999997</v>
      </c>
      <c r="E34" s="1445"/>
      <c r="F34" s="1450">
        <v>1343.8323687615</v>
      </c>
      <c r="G34" s="1445"/>
      <c r="H34" s="1450" t="s">
        <v>1646</v>
      </c>
    </row>
    <row r="35" spans="2:19" s="1452" customFormat="1" ht="24.75" customHeight="1">
      <c r="B35" s="1451" t="s">
        <v>923</v>
      </c>
      <c r="C35" s="1445"/>
      <c r="D35" s="1451" t="s">
        <v>347</v>
      </c>
      <c r="E35" s="1445"/>
      <c r="F35" s="1451" t="s">
        <v>347</v>
      </c>
      <c r="G35" s="1445"/>
      <c r="H35" s="1451" t="s">
        <v>347</v>
      </c>
    </row>
    <row r="36" spans="2:19" s="1453" customFormat="1" ht="12" customHeight="1">
      <c r="B36" s="1445"/>
      <c r="C36" s="1445"/>
      <c r="D36" s="1445"/>
      <c r="E36" s="1445"/>
      <c r="G36" s="1445"/>
      <c r="I36" s="1445"/>
      <c r="J36" s="1455"/>
      <c r="K36" s="1445"/>
      <c r="L36" s="1455"/>
      <c r="M36" s="1445"/>
      <c r="N36" s="1455"/>
      <c r="O36" s="1455"/>
      <c r="P36" s="1455"/>
      <c r="Q36" s="1455"/>
      <c r="R36" s="1455"/>
      <c r="S36" s="1455"/>
    </row>
    <row r="37" spans="2:19" s="1453" customFormat="1" ht="21" customHeight="1">
      <c r="B37" s="1445"/>
      <c r="C37" s="1445"/>
      <c r="D37" s="1445"/>
      <c r="E37" s="1445"/>
      <c r="G37" s="1445"/>
      <c r="I37" s="1445"/>
      <c r="J37" s="1455"/>
      <c r="K37" s="1445"/>
      <c r="L37" s="1455"/>
      <c r="M37" s="1445"/>
      <c r="N37" s="1455"/>
      <c r="O37" s="1455"/>
      <c r="P37" s="1455"/>
      <c r="Q37" s="1455"/>
      <c r="R37" s="1455"/>
      <c r="S37" s="1455"/>
    </row>
    <row r="38" spans="2:19" s="1454" customFormat="1" ht="27" customHeight="1" thickBot="1">
      <c r="B38" s="1254"/>
      <c r="C38" s="1253"/>
      <c r="D38" s="1230" t="s">
        <v>1647</v>
      </c>
      <c r="E38" s="1253"/>
      <c r="F38" s="1230" t="s">
        <v>1648</v>
      </c>
      <c r="G38" s="1253"/>
      <c r="H38" s="1230" t="s">
        <v>1649</v>
      </c>
    </row>
    <row r="39" spans="2:19" s="1452" customFormat="1" ht="24.75" customHeight="1">
      <c r="B39" s="1444" t="s">
        <v>916</v>
      </c>
      <c r="C39" s="1445"/>
      <c r="D39" s="1444" t="s">
        <v>1650</v>
      </c>
      <c r="E39" s="1445"/>
      <c r="F39" s="1444" t="s">
        <v>1651</v>
      </c>
      <c r="G39" s="1445"/>
      <c r="H39" s="1444" t="s">
        <v>1652</v>
      </c>
    </row>
    <row r="40" spans="2:19" s="1452" customFormat="1" ht="24.75" customHeight="1">
      <c r="B40" s="1446" t="s">
        <v>917</v>
      </c>
      <c r="C40" s="1445"/>
      <c r="D40" s="1446" t="s">
        <v>1410</v>
      </c>
      <c r="E40" s="1445"/>
      <c r="F40" s="1446" t="s">
        <v>1415</v>
      </c>
      <c r="G40" s="1445"/>
      <c r="H40" s="1446" t="s">
        <v>1410</v>
      </c>
    </row>
    <row r="41" spans="2:19" s="1452" customFormat="1" ht="66">
      <c r="B41" s="1447" t="s">
        <v>918</v>
      </c>
      <c r="C41" s="1445"/>
      <c r="D41" s="1448" t="s">
        <v>1468</v>
      </c>
      <c r="E41" s="1445"/>
      <c r="F41" s="1448" t="s">
        <v>1466</v>
      </c>
      <c r="G41" s="1445"/>
      <c r="H41" s="1448" t="s">
        <v>1468</v>
      </c>
    </row>
    <row r="42" spans="2:19" s="1452" customFormat="1" ht="24.75" customHeight="1">
      <c r="B42" s="1446" t="s">
        <v>919</v>
      </c>
      <c r="C42" s="1445"/>
      <c r="D42" s="1449">
        <v>45468</v>
      </c>
      <c r="E42" s="1445"/>
      <c r="F42" s="1449">
        <v>45561</v>
      </c>
      <c r="G42" s="1445"/>
      <c r="H42" s="1449">
        <v>45622</v>
      </c>
    </row>
    <row r="43" spans="2:19" s="1452" customFormat="1" ht="24.75" customHeight="1">
      <c r="B43" s="1446" t="s">
        <v>920</v>
      </c>
      <c r="C43" s="1445"/>
      <c r="D43" s="1449">
        <v>52592</v>
      </c>
      <c r="E43" s="1445"/>
      <c r="F43" s="1449">
        <v>49000</v>
      </c>
      <c r="G43" s="1445"/>
      <c r="H43" s="1449">
        <v>60249</v>
      </c>
    </row>
    <row r="44" spans="2:19" s="1452" customFormat="1" ht="24.75" customHeight="1">
      <c r="B44" s="1446" t="s">
        <v>921</v>
      </c>
      <c r="C44" s="1445"/>
      <c r="D44" s="1449" t="s">
        <v>1407</v>
      </c>
      <c r="E44" s="1445"/>
      <c r="F44" s="1449" t="s">
        <v>1407</v>
      </c>
      <c r="G44" s="1445"/>
      <c r="H44" s="1449" t="s">
        <v>1407</v>
      </c>
    </row>
    <row r="45" spans="2:19" s="1452" customFormat="1" ht="24.75" customHeight="1">
      <c r="B45" s="1446" t="s">
        <v>922</v>
      </c>
      <c r="C45" s="1445"/>
      <c r="D45" s="1450" t="s">
        <v>1653</v>
      </c>
      <c r="E45" s="1445"/>
      <c r="F45" s="1450">
        <v>400</v>
      </c>
      <c r="G45" s="1445"/>
      <c r="H45" s="1450">
        <v>1528</v>
      </c>
    </row>
    <row r="46" spans="2:19" s="1452" customFormat="1" ht="24.75" customHeight="1">
      <c r="B46" s="1451" t="s">
        <v>923</v>
      </c>
      <c r="C46" s="1445"/>
      <c r="D46" s="1451" t="s">
        <v>347</v>
      </c>
      <c r="E46" s="1445"/>
      <c r="F46" s="1451" t="s">
        <v>347</v>
      </c>
      <c r="G46" s="1445"/>
      <c r="H46" s="1451" t="s">
        <v>347</v>
      </c>
    </row>
    <row r="47" spans="2:19" s="1452" customFormat="1" ht="24.75" customHeight="1">
      <c r="B47" s="1255" t="s">
        <v>1469</v>
      </c>
      <c r="C47" s="1445"/>
      <c r="D47" s="1445"/>
      <c r="E47" s="1445"/>
      <c r="G47" s="1445"/>
    </row>
  </sheetData>
  <hyperlinks>
    <hyperlink ref="J1" location="Índice!A1" display="Voltar ao Índice" xr:uid="{00000000-0004-0000-3A00-000000000000}"/>
  </hyperlinks>
  <pageMargins left="0.7" right="0.7" top="0.75" bottom="0.75" header="0.3" footer="0.3"/>
  <pageSetup paperSize="9" scale="45"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3">
    <tabColor rgb="FFFF0000"/>
    <pageSetUpPr fitToPage="1"/>
  </sheetPr>
  <dimension ref="B1:T20"/>
  <sheetViews>
    <sheetView showGridLines="0" zoomScaleNormal="100" zoomScalePageLayoutView="70" workbookViewId="0"/>
  </sheetViews>
  <sheetFormatPr defaultColWidth="9.140625" defaultRowHeight="18.75"/>
  <cols>
    <col min="1" max="1" width="4.7109375" style="2" customWidth="1"/>
    <col min="2" max="2" width="5.140625" style="2" customWidth="1"/>
    <col min="3" max="3" width="44.85546875" style="2" customWidth="1"/>
    <col min="4" max="16" width="12.28515625" style="2" customWidth="1"/>
    <col min="17" max="17" width="17.85546875" style="2" customWidth="1"/>
    <col min="18" max="18" width="12.28515625" style="2" customWidth="1"/>
    <col min="19" max="19" width="4.85546875" style="2" customWidth="1"/>
    <col min="20" max="20" width="14.28515625" style="2" bestFit="1" customWidth="1"/>
    <col min="21" max="16384" width="9.140625" style="2"/>
  </cols>
  <sheetData>
    <row r="1" spans="2:20" ht="25.5" customHeight="1">
      <c r="B1" s="1" t="s">
        <v>1623</v>
      </c>
      <c r="D1" s="176"/>
      <c r="E1" s="176"/>
      <c r="F1" s="176"/>
      <c r="G1" s="176"/>
      <c r="H1" s="176"/>
      <c r="I1" s="176"/>
      <c r="J1" s="176"/>
      <c r="K1" s="176"/>
      <c r="L1" s="176"/>
      <c r="M1" s="176"/>
      <c r="N1" s="176"/>
      <c r="O1" s="176"/>
      <c r="P1" s="176"/>
      <c r="Q1" s="176"/>
      <c r="R1" s="176"/>
      <c r="S1" s="176"/>
      <c r="T1" s="4" t="s">
        <v>4</v>
      </c>
    </row>
    <row r="2" spans="2:20" ht="22.5" customHeight="1">
      <c r="B2" s="31" t="s">
        <v>5</v>
      </c>
      <c r="T2" s="114"/>
    </row>
    <row r="3" spans="2:20">
      <c r="C3" s="722"/>
    </row>
    <row r="4" spans="2:20" s="1145" customFormat="1" ht="20.100000000000001" customHeight="1">
      <c r="B4" s="466"/>
      <c r="C4" s="466"/>
      <c r="D4" s="310" t="s">
        <v>6</v>
      </c>
      <c r="E4" s="310" t="s">
        <v>7</v>
      </c>
      <c r="F4" s="310" t="s">
        <v>8</v>
      </c>
      <c r="G4" s="310" t="s">
        <v>9</v>
      </c>
      <c r="H4" s="310" t="s">
        <v>10</v>
      </c>
      <c r="I4" s="310" t="s">
        <v>71</v>
      </c>
      <c r="J4" s="310" t="s">
        <v>72</v>
      </c>
      <c r="K4" s="310" t="s">
        <v>73</v>
      </c>
      <c r="L4" s="310" t="s">
        <v>483</v>
      </c>
      <c r="M4" s="310" t="s">
        <v>482</v>
      </c>
      <c r="N4" s="310" t="s">
        <v>481</v>
      </c>
      <c r="O4" s="310" t="s">
        <v>480</v>
      </c>
      <c r="P4" s="310" t="s">
        <v>479</v>
      </c>
      <c r="Q4" s="310" t="s">
        <v>663</v>
      </c>
      <c r="R4" s="310" t="s">
        <v>662</v>
      </c>
      <c r="S4" s="2"/>
    </row>
    <row r="5" spans="2:20" s="12" customFormat="1" ht="20.100000000000001" customHeight="1">
      <c r="B5" s="53"/>
      <c r="C5" s="53"/>
      <c r="D5" s="1663" t="s">
        <v>925</v>
      </c>
      <c r="E5" s="1663"/>
      <c r="F5" s="1663"/>
      <c r="G5" s="1663"/>
      <c r="H5" s="1663"/>
      <c r="I5" s="1663"/>
      <c r="J5" s="1663"/>
      <c r="K5" s="1663" t="s">
        <v>926</v>
      </c>
      <c r="L5" s="1663"/>
      <c r="M5" s="1663"/>
      <c r="N5" s="1663"/>
      <c r="O5" s="1663" t="s">
        <v>927</v>
      </c>
      <c r="P5" s="1663"/>
      <c r="Q5" s="1663"/>
      <c r="R5" s="1663"/>
      <c r="S5" s="723"/>
    </row>
    <row r="6" spans="2:20" s="12" customFormat="1" ht="20.100000000000001" customHeight="1">
      <c r="B6" s="53"/>
      <c r="C6" s="53"/>
      <c r="D6" s="1664" t="s">
        <v>928</v>
      </c>
      <c r="E6" s="1664"/>
      <c r="F6" s="1664"/>
      <c r="G6" s="1664"/>
      <c r="H6" s="1664" t="s">
        <v>929</v>
      </c>
      <c r="I6" s="1664"/>
      <c r="J6" s="1124" t="s">
        <v>930</v>
      </c>
      <c r="K6" s="1664" t="s">
        <v>928</v>
      </c>
      <c r="L6" s="1664"/>
      <c r="M6" s="1661" t="s">
        <v>929</v>
      </c>
      <c r="N6" s="1124" t="s">
        <v>930</v>
      </c>
      <c r="O6" s="1664" t="s">
        <v>928</v>
      </c>
      <c r="P6" s="1664"/>
      <c r="Q6" s="1661" t="s">
        <v>929</v>
      </c>
      <c r="R6" s="1124" t="s">
        <v>930</v>
      </c>
      <c r="S6" s="724"/>
    </row>
    <row r="7" spans="2:20" s="12" customFormat="1" ht="20.100000000000001" customHeight="1">
      <c r="B7" s="53"/>
      <c r="C7" s="53"/>
      <c r="D7" s="1664" t="s">
        <v>931</v>
      </c>
      <c r="E7" s="1664"/>
      <c r="F7" s="1664" t="s">
        <v>932</v>
      </c>
      <c r="G7" s="1664"/>
      <c r="H7" s="1661"/>
      <c r="I7" s="1661" t="s">
        <v>933</v>
      </c>
      <c r="J7" s="1661"/>
      <c r="K7" s="1661" t="s">
        <v>931</v>
      </c>
      <c r="L7" s="1661" t="s">
        <v>932</v>
      </c>
      <c r="M7" s="1661"/>
      <c r="N7" s="1661"/>
      <c r="O7" s="1661" t="s">
        <v>931</v>
      </c>
      <c r="P7" s="1661" t="s">
        <v>932</v>
      </c>
      <c r="Q7" s="1661"/>
      <c r="R7" s="1661"/>
      <c r="S7" s="724"/>
    </row>
    <row r="8" spans="2:20" s="12" customFormat="1" ht="20.100000000000001" customHeight="1" thickBot="1">
      <c r="B8" s="53"/>
      <c r="C8" s="53"/>
      <c r="D8" s="725"/>
      <c r="E8" s="725" t="s">
        <v>933</v>
      </c>
      <c r="F8" s="725"/>
      <c r="G8" s="725" t="s">
        <v>933</v>
      </c>
      <c r="H8" s="1662"/>
      <c r="I8" s="1662"/>
      <c r="J8" s="1662"/>
      <c r="K8" s="1662"/>
      <c r="L8" s="1662"/>
      <c r="M8" s="1662"/>
      <c r="N8" s="1662"/>
      <c r="O8" s="1662"/>
      <c r="P8" s="1662"/>
      <c r="Q8" s="1662"/>
      <c r="R8" s="1662"/>
      <c r="S8" s="1010"/>
    </row>
    <row r="9" spans="2:20" s="12" customFormat="1" ht="20.100000000000001" customHeight="1">
      <c r="B9" s="726">
        <v>1</v>
      </c>
      <c r="C9" s="727" t="s">
        <v>934</v>
      </c>
      <c r="D9" s="728">
        <f t="shared" ref="D9:I9" si="0">+D10+D15</f>
        <v>99.307000000000002</v>
      </c>
      <c r="E9" s="729">
        <f t="shared" si="0"/>
        <v>99.307000000000002</v>
      </c>
      <c r="F9" s="728">
        <f t="shared" si="0"/>
        <v>0</v>
      </c>
      <c r="G9" s="729">
        <f t="shared" si="0"/>
        <v>0</v>
      </c>
      <c r="H9" s="728">
        <f t="shared" si="0"/>
        <v>6570933.682</v>
      </c>
      <c r="I9" s="729">
        <f t="shared" si="0"/>
        <v>6570933.682</v>
      </c>
      <c r="J9" s="728">
        <f>+D9+F9+H9</f>
        <v>6571032.9890000001</v>
      </c>
      <c r="K9" s="728">
        <f t="shared" ref="K9:R9" si="1">+K10+K15</f>
        <v>0</v>
      </c>
      <c r="L9" s="728">
        <f t="shared" si="1"/>
        <v>0</v>
      </c>
      <c r="M9" s="728">
        <f t="shared" si="1"/>
        <v>0</v>
      </c>
      <c r="N9" s="728">
        <f t="shared" si="1"/>
        <v>0</v>
      </c>
      <c r="O9" s="729">
        <f t="shared" si="1"/>
        <v>0</v>
      </c>
      <c r="P9" s="729">
        <f t="shared" si="1"/>
        <v>1401.806</v>
      </c>
      <c r="Q9" s="728">
        <f t="shared" si="1"/>
        <v>0</v>
      </c>
      <c r="R9" s="728">
        <f t="shared" si="1"/>
        <v>1401.806</v>
      </c>
      <c r="S9" s="730"/>
    </row>
    <row r="10" spans="2:20" s="12" customFormat="1" ht="20.100000000000001" customHeight="1">
      <c r="B10" s="143">
        <v>2</v>
      </c>
      <c r="C10" s="731" t="s">
        <v>935</v>
      </c>
      <c r="D10" s="732">
        <f>+SUM(D11:D14)</f>
        <v>99.307000000000002</v>
      </c>
      <c r="E10" s="733">
        <f t="shared" ref="E10:R10" si="2">+SUM(E11:E14)</f>
        <v>99.307000000000002</v>
      </c>
      <c r="F10" s="732">
        <f t="shared" si="2"/>
        <v>0</v>
      </c>
      <c r="G10" s="733">
        <f t="shared" si="2"/>
        <v>0</v>
      </c>
      <c r="H10" s="732">
        <f t="shared" si="2"/>
        <v>2297835.27</v>
      </c>
      <c r="I10" s="733">
        <f t="shared" si="2"/>
        <v>2297835.27</v>
      </c>
      <c r="J10" s="732">
        <f t="shared" si="2"/>
        <v>2297934.577</v>
      </c>
      <c r="K10" s="732">
        <f t="shared" si="2"/>
        <v>0</v>
      </c>
      <c r="L10" s="732">
        <f t="shared" si="2"/>
        <v>0</v>
      </c>
      <c r="M10" s="732">
        <f t="shared" si="2"/>
        <v>0</v>
      </c>
      <c r="N10" s="732">
        <f t="shared" si="2"/>
        <v>0</v>
      </c>
      <c r="O10" s="733">
        <f t="shared" si="2"/>
        <v>0</v>
      </c>
      <c r="P10" s="733">
        <f t="shared" si="2"/>
        <v>0</v>
      </c>
      <c r="Q10" s="732">
        <f t="shared" si="2"/>
        <v>0</v>
      </c>
      <c r="R10" s="732">
        <f t="shared" si="2"/>
        <v>0</v>
      </c>
      <c r="S10" s="730"/>
    </row>
    <row r="11" spans="2:20" s="12" customFormat="1" ht="20.100000000000001" customHeight="1">
      <c r="B11" s="143">
        <v>3</v>
      </c>
      <c r="C11" s="734" t="s">
        <v>936</v>
      </c>
      <c r="D11" s="732">
        <v>0</v>
      </c>
      <c r="E11" s="733">
        <v>0</v>
      </c>
      <c r="F11" s="732">
        <v>0</v>
      </c>
      <c r="G11" s="733">
        <v>0</v>
      </c>
      <c r="H11" s="732">
        <v>2297835.27</v>
      </c>
      <c r="I11" s="733">
        <v>2297835.27</v>
      </c>
      <c r="J11" s="732">
        <v>2297835.27</v>
      </c>
      <c r="K11" s="732">
        <v>0</v>
      </c>
      <c r="L11" s="732">
        <v>0</v>
      </c>
      <c r="M11" s="732">
        <v>0</v>
      </c>
      <c r="N11" s="732">
        <v>0</v>
      </c>
      <c r="O11" s="733">
        <v>0</v>
      </c>
      <c r="P11" s="733">
        <v>0</v>
      </c>
      <c r="Q11" s="732">
        <v>0</v>
      </c>
      <c r="R11" s="732">
        <v>0</v>
      </c>
      <c r="S11" s="730"/>
    </row>
    <row r="12" spans="2:20" s="12" customFormat="1" ht="20.100000000000001" customHeight="1">
      <c r="B12" s="143">
        <v>4</v>
      </c>
      <c r="C12" s="734" t="s">
        <v>937</v>
      </c>
      <c r="D12" s="732">
        <v>0</v>
      </c>
      <c r="E12" s="733">
        <v>0</v>
      </c>
      <c r="F12" s="732">
        <v>0</v>
      </c>
      <c r="G12" s="733">
        <v>0</v>
      </c>
      <c r="H12" s="732">
        <v>0</v>
      </c>
      <c r="I12" s="733">
        <v>0</v>
      </c>
      <c r="J12" s="732">
        <v>0</v>
      </c>
      <c r="K12" s="732">
        <v>0</v>
      </c>
      <c r="L12" s="732">
        <v>0</v>
      </c>
      <c r="M12" s="732">
        <v>0</v>
      </c>
      <c r="N12" s="732">
        <v>0</v>
      </c>
      <c r="O12" s="733">
        <v>0</v>
      </c>
      <c r="P12" s="733">
        <v>0</v>
      </c>
      <c r="Q12" s="732">
        <v>0</v>
      </c>
      <c r="R12" s="732">
        <v>0</v>
      </c>
      <c r="S12" s="730"/>
    </row>
    <row r="13" spans="2:20" s="12" customFormat="1" ht="20.100000000000001" customHeight="1">
      <c r="B13" s="143">
        <v>5</v>
      </c>
      <c r="C13" s="734" t="s">
        <v>938</v>
      </c>
      <c r="D13" s="732">
        <v>99.307000000000002</v>
      </c>
      <c r="E13" s="733">
        <v>99.307000000000002</v>
      </c>
      <c r="F13" s="732">
        <v>0</v>
      </c>
      <c r="G13" s="733">
        <v>0</v>
      </c>
      <c r="H13" s="732">
        <v>0</v>
      </c>
      <c r="I13" s="733">
        <v>0</v>
      </c>
      <c r="J13" s="732">
        <v>99.307000000000002</v>
      </c>
      <c r="K13" s="732">
        <v>0</v>
      </c>
      <c r="L13" s="732">
        <v>0</v>
      </c>
      <c r="M13" s="732">
        <v>0</v>
      </c>
      <c r="N13" s="732">
        <v>0</v>
      </c>
      <c r="O13" s="733">
        <v>0</v>
      </c>
      <c r="P13" s="733">
        <v>0</v>
      </c>
      <c r="Q13" s="732">
        <v>0</v>
      </c>
      <c r="R13" s="732">
        <v>0</v>
      </c>
      <c r="S13" s="730"/>
    </row>
    <row r="14" spans="2:20" s="12" customFormat="1" ht="20.100000000000001" customHeight="1">
      <c r="B14" s="143">
        <v>6</v>
      </c>
      <c r="C14" s="734" t="s">
        <v>939</v>
      </c>
      <c r="D14" s="732">
        <v>0</v>
      </c>
      <c r="E14" s="733">
        <v>0</v>
      </c>
      <c r="F14" s="732">
        <v>0</v>
      </c>
      <c r="G14" s="733">
        <v>0</v>
      </c>
      <c r="H14" s="732">
        <v>0</v>
      </c>
      <c r="I14" s="733">
        <v>0</v>
      </c>
      <c r="J14" s="732">
        <v>0</v>
      </c>
      <c r="K14" s="732">
        <v>0</v>
      </c>
      <c r="L14" s="732">
        <v>0</v>
      </c>
      <c r="M14" s="732">
        <v>0</v>
      </c>
      <c r="N14" s="732">
        <v>0</v>
      </c>
      <c r="O14" s="733">
        <v>0</v>
      </c>
      <c r="P14" s="733">
        <v>0</v>
      </c>
      <c r="Q14" s="732">
        <v>0</v>
      </c>
      <c r="R14" s="732">
        <v>0</v>
      </c>
      <c r="S14" s="730"/>
    </row>
    <row r="15" spans="2:20" s="12" customFormat="1" ht="20.100000000000001" customHeight="1">
      <c r="B15" s="143">
        <v>7</v>
      </c>
      <c r="C15" s="731" t="s">
        <v>940</v>
      </c>
      <c r="D15" s="732">
        <f>+SUM(D16:D20)</f>
        <v>0</v>
      </c>
      <c r="E15" s="733">
        <f t="shared" ref="E15:R15" si="3">+SUM(E16:E20)</f>
        <v>0</v>
      </c>
      <c r="F15" s="732">
        <f t="shared" si="3"/>
        <v>0</v>
      </c>
      <c r="G15" s="733">
        <f t="shared" si="3"/>
        <v>0</v>
      </c>
      <c r="H15" s="732">
        <f t="shared" si="3"/>
        <v>4273098.4119999995</v>
      </c>
      <c r="I15" s="733">
        <f t="shared" si="3"/>
        <v>4273098.4119999995</v>
      </c>
      <c r="J15" s="732">
        <f t="shared" si="3"/>
        <v>4273098.4119999995</v>
      </c>
      <c r="K15" s="732">
        <f t="shared" si="3"/>
        <v>0</v>
      </c>
      <c r="L15" s="732">
        <f t="shared" si="3"/>
        <v>0</v>
      </c>
      <c r="M15" s="732">
        <f t="shared" si="3"/>
        <v>0</v>
      </c>
      <c r="N15" s="732">
        <f>+K15+L15+M15</f>
        <v>0</v>
      </c>
      <c r="O15" s="733">
        <f t="shared" si="3"/>
        <v>0</v>
      </c>
      <c r="P15" s="733">
        <f t="shared" si="3"/>
        <v>1401.806</v>
      </c>
      <c r="Q15" s="732">
        <f t="shared" si="3"/>
        <v>0</v>
      </c>
      <c r="R15" s="732">
        <f t="shared" si="3"/>
        <v>1401.806</v>
      </c>
      <c r="S15" s="730"/>
    </row>
    <row r="16" spans="2:20" s="12" customFormat="1" ht="20.100000000000001" customHeight="1">
      <c r="B16" s="143">
        <v>8</v>
      </c>
      <c r="C16" s="734" t="s">
        <v>941</v>
      </c>
      <c r="D16" s="732">
        <v>0</v>
      </c>
      <c r="E16" s="733">
        <v>0</v>
      </c>
      <c r="F16" s="732">
        <v>0</v>
      </c>
      <c r="G16" s="733">
        <v>0</v>
      </c>
      <c r="H16" s="732">
        <v>2759100.3679999998</v>
      </c>
      <c r="I16" s="733">
        <v>2759100.3679999998</v>
      </c>
      <c r="J16" s="732">
        <v>2759100.3679999998</v>
      </c>
      <c r="K16" s="732">
        <v>0</v>
      </c>
      <c r="L16" s="732">
        <v>0</v>
      </c>
      <c r="M16" s="732">
        <v>0</v>
      </c>
      <c r="N16" s="732">
        <v>0</v>
      </c>
      <c r="O16" s="733">
        <v>0</v>
      </c>
      <c r="P16" s="733">
        <v>0</v>
      </c>
      <c r="Q16" s="732">
        <v>0</v>
      </c>
      <c r="R16" s="732">
        <v>0</v>
      </c>
      <c r="S16" s="730"/>
    </row>
    <row r="17" spans="2:18" s="12" customFormat="1" ht="20.100000000000001" customHeight="1">
      <c r="B17" s="143">
        <v>9</v>
      </c>
      <c r="C17" s="734" t="s">
        <v>942</v>
      </c>
      <c r="D17" s="732">
        <v>0</v>
      </c>
      <c r="E17" s="733">
        <v>0</v>
      </c>
      <c r="F17" s="732">
        <v>0</v>
      </c>
      <c r="G17" s="733">
        <v>0</v>
      </c>
      <c r="H17" s="732">
        <v>1513998.044</v>
      </c>
      <c r="I17" s="733">
        <v>1513998.044</v>
      </c>
      <c r="J17" s="732">
        <v>1513998.044</v>
      </c>
      <c r="K17" s="732">
        <v>0</v>
      </c>
      <c r="L17" s="732">
        <v>0</v>
      </c>
      <c r="M17" s="732">
        <v>0</v>
      </c>
      <c r="N17" s="732">
        <v>0</v>
      </c>
      <c r="O17" s="733">
        <v>0</v>
      </c>
      <c r="P17" s="733">
        <v>0</v>
      </c>
      <c r="Q17" s="732">
        <v>0</v>
      </c>
      <c r="R17" s="732">
        <v>0</v>
      </c>
    </row>
    <row r="18" spans="2:18" s="12" customFormat="1" ht="20.100000000000001" customHeight="1">
      <c r="B18" s="143">
        <v>10</v>
      </c>
      <c r="C18" s="734" t="s">
        <v>943</v>
      </c>
      <c r="D18" s="732">
        <v>0</v>
      </c>
      <c r="E18" s="733">
        <v>0</v>
      </c>
      <c r="F18" s="732">
        <v>0</v>
      </c>
      <c r="G18" s="733">
        <v>0</v>
      </c>
      <c r="H18" s="732">
        <v>0</v>
      </c>
      <c r="I18" s="733">
        <v>0</v>
      </c>
      <c r="J18" s="732">
        <v>0</v>
      </c>
      <c r="K18" s="732">
        <v>0</v>
      </c>
      <c r="L18" s="732">
        <v>0</v>
      </c>
      <c r="M18" s="732">
        <v>0</v>
      </c>
      <c r="N18" s="732">
        <v>0</v>
      </c>
      <c r="O18" s="733">
        <v>0</v>
      </c>
      <c r="P18" s="733">
        <v>0</v>
      </c>
      <c r="Q18" s="732">
        <v>0</v>
      </c>
      <c r="R18" s="732">
        <v>0</v>
      </c>
    </row>
    <row r="19" spans="2:18" s="12" customFormat="1" ht="20.100000000000001" customHeight="1">
      <c r="B19" s="143">
        <v>11</v>
      </c>
      <c r="C19" s="734" t="s">
        <v>944</v>
      </c>
      <c r="D19" s="732">
        <v>0</v>
      </c>
      <c r="E19" s="733">
        <v>0</v>
      </c>
      <c r="F19" s="732">
        <v>0</v>
      </c>
      <c r="G19" s="733">
        <v>0</v>
      </c>
      <c r="H19" s="732">
        <v>0</v>
      </c>
      <c r="I19" s="733">
        <v>0</v>
      </c>
      <c r="J19" s="732">
        <v>0</v>
      </c>
      <c r="K19" s="732">
        <v>0</v>
      </c>
      <c r="L19" s="732">
        <v>0</v>
      </c>
      <c r="M19" s="732">
        <v>0</v>
      </c>
      <c r="N19" s="732">
        <v>0</v>
      </c>
      <c r="O19" s="733">
        <v>0</v>
      </c>
      <c r="P19" s="733">
        <v>1401.806</v>
      </c>
      <c r="Q19" s="732">
        <v>0</v>
      </c>
      <c r="R19" s="732">
        <v>1401.806</v>
      </c>
    </row>
    <row r="20" spans="2:18" s="12" customFormat="1" ht="20.100000000000001" customHeight="1" thickBot="1">
      <c r="B20" s="147">
        <v>12</v>
      </c>
      <c r="C20" s="735" t="s">
        <v>939</v>
      </c>
      <c r="D20" s="736">
        <v>0</v>
      </c>
      <c r="E20" s="737">
        <v>0</v>
      </c>
      <c r="F20" s="736">
        <v>0</v>
      </c>
      <c r="G20" s="737">
        <v>0</v>
      </c>
      <c r="H20" s="736">
        <v>0</v>
      </c>
      <c r="I20" s="737">
        <v>0</v>
      </c>
      <c r="J20" s="736">
        <v>0</v>
      </c>
      <c r="K20" s="736">
        <v>0</v>
      </c>
      <c r="L20" s="736">
        <v>0</v>
      </c>
      <c r="M20" s="736">
        <v>0</v>
      </c>
      <c r="N20" s="736">
        <v>0</v>
      </c>
      <c r="O20" s="737">
        <v>0</v>
      </c>
      <c r="P20" s="737">
        <v>0</v>
      </c>
      <c r="Q20" s="736">
        <v>0</v>
      </c>
      <c r="R20" s="736">
        <v>0</v>
      </c>
    </row>
  </sheetData>
  <mergeCells count="20">
    <mergeCell ref="F7:G7"/>
    <mergeCell ref="H7:H8"/>
    <mergeCell ref="I7:I8"/>
    <mergeCell ref="J7:J8"/>
    <mergeCell ref="K7:K8"/>
    <mergeCell ref="L7:L8"/>
    <mergeCell ref="D5:J5"/>
    <mergeCell ref="K5:N5"/>
    <mergeCell ref="O5:R5"/>
    <mergeCell ref="D6:G6"/>
    <mergeCell ref="H6:I6"/>
    <mergeCell ref="K6:L6"/>
    <mergeCell ref="M6:M8"/>
    <mergeCell ref="O6:P6"/>
    <mergeCell ref="Q6:Q8"/>
    <mergeCell ref="D7:E7"/>
    <mergeCell ref="N7:N8"/>
    <mergeCell ref="O7:O8"/>
    <mergeCell ref="P7:P8"/>
    <mergeCell ref="R7:R8"/>
  </mergeCells>
  <hyperlinks>
    <hyperlink ref="T2" location="Índice!A1" display="Voltar ao Índice" xr:uid="{00000000-0004-0000-3B00-000000000000}"/>
    <hyperlink ref="T1" location="Índice!A1" display="Voltar ao Índice" xr:uid="{00000000-0004-0000-3B00-000001000000}"/>
  </hyperlinks>
  <pageMargins left="0.70866141732283472" right="0.70866141732283472" top="0.74803149606299213" bottom="0.74803149606299213" header="0.31496062992125984" footer="0.31496062992125984"/>
  <pageSetup paperSize="9" scale="49" orientation="landscape" cellComments="asDisplayed" r:id="rId1"/>
  <headerFooter>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B1:N13"/>
  <sheetViews>
    <sheetView showGridLines="0" zoomScale="85" zoomScaleNormal="85" workbookViewId="0"/>
  </sheetViews>
  <sheetFormatPr defaultColWidth="9.140625" defaultRowHeight="16.5"/>
  <cols>
    <col min="1" max="1" width="9.140625" style="1145"/>
    <col min="2" max="2" width="12.5703125" style="1145" customWidth="1"/>
    <col min="3" max="3" width="1" style="1145" customWidth="1"/>
    <col min="4" max="10" width="14.5703125" style="1145" customWidth="1"/>
    <col min="11" max="13" width="9.140625" style="1145"/>
    <col min="14" max="14" width="14.28515625" style="1145" bestFit="1" customWidth="1"/>
    <col min="15" max="16384" width="9.140625" style="1145"/>
  </cols>
  <sheetData>
    <row r="1" spans="2:14" ht="24">
      <c r="B1" s="54" t="s">
        <v>1663</v>
      </c>
      <c r="N1" s="4" t="s">
        <v>4</v>
      </c>
    </row>
    <row r="2" spans="2:14" ht="17.25" thickBot="1"/>
    <row r="3" spans="2:14" ht="21" customHeight="1">
      <c r="B3" s="1559">
        <v>2024</v>
      </c>
      <c r="C3" s="1559"/>
      <c r="D3" s="1559"/>
      <c r="E3" s="1559"/>
      <c r="F3" s="1559"/>
      <c r="G3" s="1559"/>
      <c r="H3" s="1559"/>
      <c r="I3" s="1559"/>
      <c r="J3" s="1559"/>
    </row>
    <row r="4" spans="2:14" ht="21" customHeight="1">
      <c r="B4" s="1560" t="s">
        <v>1654</v>
      </c>
      <c r="C4" s="1464"/>
      <c r="D4" s="1557" t="s">
        <v>1655</v>
      </c>
      <c r="E4" s="1557" t="s">
        <v>1656</v>
      </c>
      <c r="F4" s="1557" t="s">
        <v>1657</v>
      </c>
      <c r="G4" s="1556" t="s">
        <v>1658</v>
      </c>
      <c r="H4" s="1556"/>
      <c r="I4" s="1556"/>
      <c r="J4" s="1556"/>
    </row>
    <row r="5" spans="2:14" ht="22.5" customHeight="1">
      <c r="B5" s="1561"/>
      <c r="C5" s="1465"/>
      <c r="D5" s="1558"/>
      <c r="E5" s="1558"/>
      <c r="F5" s="1558"/>
      <c r="G5" s="1121" t="s">
        <v>1659</v>
      </c>
      <c r="H5" s="1121" t="s">
        <v>1660</v>
      </c>
      <c r="I5" s="1121" t="s">
        <v>1661</v>
      </c>
      <c r="J5" s="1121" t="s">
        <v>1662</v>
      </c>
    </row>
    <row r="6" spans="2:14" s="1143" customFormat="1" ht="33.75" customHeight="1">
      <c r="B6" s="89" t="s">
        <v>149</v>
      </c>
      <c r="C6" s="1177"/>
      <c r="D6" s="1461">
        <f>+SUM(E6:J6)</f>
        <v>9.2568012602905494E-2</v>
      </c>
      <c r="E6" s="1177">
        <v>4.4999999999999998E-2</v>
      </c>
      <c r="F6" s="1177">
        <v>9.2812500000000013E-3</v>
      </c>
      <c r="G6" s="1177">
        <v>2.5000000000000001E-2</v>
      </c>
      <c r="H6" s="1177">
        <v>5.0000000000000001E-3</v>
      </c>
      <c r="I6" s="1177">
        <v>7.7567626026906851E-3</v>
      </c>
      <c r="J6" s="1463">
        <v>5.3000000021479637E-4</v>
      </c>
    </row>
    <row r="7" spans="2:14" s="1143" customFormat="1" ht="33.75" customHeight="1">
      <c r="B7" s="1466" t="s">
        <v>150</v>
      </c>
      <c r="C7" s="1467"/>
      <c r="D7" s="1468">
        <f>+SUM(E7:J7)</f>
        <v>0.11066176260290549</v>
      </c>
      <c r="E7" s="1467">
        <v>0.06</v>
      </c>
      <c r="F7" s="1467">
        <v>1.2375000000000001E-2</v>
      </c>
      <c r="G7" s="1467">
        <v>2.5000000000000001E-2</v>
      </c>
      <c r="H7" s="1467">
        <v>5.0000000000000001E-3</v>
      </c>
      <c r="I7" s="1467">
        <v>7.7567626026906851E-3</v>
      </c>
      <c r="J7" s="1469">
        <v>5.3000000021479637E-4</v>
      </c>
    </row>
    <row r="8" spans="2:14" s="1143" customFormat="1" ht="33.75" customHeight="1" thickBot="1">
      <c r="B8" s="1470" t="s">
        <v>118</v>
      </c>
      <c r="C8" s="1471"/>
      <c r="D8" s="1472">
        <f>+SUM(E8:J8)</f>
        <v>0.13478676260290548</v>
      </c>
      <c r="E8" s="1471">
        <v>0.08</v>
      </c>
      <c r="F8" s="1471">
        <v>1.6500000000000001E-2</v>
      </c>
      <c r="G8" s="1471">
        <v>2.5000000000000001E-2</v>
      </c>
      <c r="H8" s="1471">
        <v>5.0000000000000001E-3</v>
      </c>
      <c r="I8" s="1471">
        <v>7.7567626026906851E-3</v>
      </c>
      <c r="J8" s="1473">
        <v>5.3000000021479637E-4</v>
      </c>
    </row>
    <row r="11" spans="2:14">
      <c r="D11" s="1462"/>
    </row>
    <row r="12" spans="2:14">
      <c r="D12" s="1462"/>
    </row>
    <row r="13" spans="2:14">
      <c r="D13" s="1462"/>
    </row>
  </sheetData>
  <mergeCells count="6">
    <mergeCell ref="G4:J4"/>
    <mergeCell ref="E4:E5"/>
    <mergeCell ref="D4:D5"/>
    <mergeCell ref="F4:F5"/>
    <mergeCell ref="B3:J3"/>
    <mergeCell ref="B4:B5"/>
  </mergeCells>
  <hyperlinks>
    <hyperlink ref="N1" location="Índice!A1" display="Voltar ao Índice" xr:uid="{00000000-0004-0000-0900-000000000000}"/>
  </hyperlinks>
  <pageMargins left="0.7" right="0.7" top="0.75" bottom="0.75" header="0.3" footer="0.3"/>
  <pageSetup paperSize="9" scale="52"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4">
    <tabColor rgb="FFFF0000"/>
    <pageSetUpPr fitToPage="1"/>
  </sheetPr>
  <dimension ref="B1:V19"/>
  <sheetViews>
    <sheetView showGridLines="0" zoomScaleNormal="100" zoomScalePageLayoutView="70" workbookViewId="0"/>
  </sheetViews>
  <sheetFormatPr defaultColWidth="9.140625" defaultRowHeight="18.75"/>
  <cols>
    <col min="1" max="1" width="4.7109375" style="2" customWidth="1"/>
    <col min="2" max="2" width="5.140625" style="2" customWidth="1"/>
    <col min="3" max="3" width="23.140625" style="2" customWidth="1"/>
    <col min="4" max="20" width="13.85546875" style="2" customWidth="1"/>
    <col min="21" max="21" width="9" style="2" customWidth="1"/>
    <col min="22" max="22" width="14.28515625" style="2" bestFit="1" customWidth="1"/>
    <col min="23" max="16384" width="9.140625" style="2"/>
  </cols>
  <sheetData>
    <row r="1" spans="2:22" ht="25.5" customHeight="1">
      <c r="B1" s="1" t="s">
        <v>1624</v>
      </c>
      <c r="V1" s="4" t="s">
        <v>4</v>
      </c>
    </row>
    <row r="2" spans="2:22" ht="22.5" customHeight="1">
      <c r="B2" s="5" t="s">
        <v>5</v>
      </c>
      <c r="D2" s="747"/>
      <c r="E2" s="747"/>
      <c r="F2" s="747"/>
      <c r="G2" s="747"/>
      <c r="H2" s="747"/>
      <c r="I2" s="747"/>
      <c r="J2" s="747"/>
      <c r="K2" s="747"/>
      <c r="L2" s="553"/>
      <c r="M2" s="553"/>
    </row>
    <row r="3" spans="2:22" s="1145" customFormat="1" ht="16.5"/>
    <row r="4" spans="2:22" s="46" customFormat="1" ht="20.100000000000001" customHeight="1">
      <c r="D4" s="310" t="s">
        <v>6</v>
      </c>
      <c r="E4" s="310" t="s">
        <v>7</v>
      </c>
      <c r="F4" s="310" t="s">
        <v>8</v>
      </c>
      <c r="G4" s="310" t="s">
        <v>9</v>
      </c>
      <c r="H4" s="310" t="s">
        <v>10</v>
      </c>
      <c r="I4" s="310" t="s">
        <v>71</v>
      </c>
      <c r="J4" s="310" t="s">
        <v>72</v>
      </c>
      <c r="K4" s="310" t="s">
        <v>73</v>
      </c>
      <c r="L4" s="310" t="s">
        <v>483</v>
      </c>
      <c r="M4" s="310" t="s">
        <v>482</v>
      </c>
      <c r="N4" s="310" t="s">
        <v>481</v>
      </c>
      <c r="O4" s="310" t="s">
        <v>480</v>
      </c>
      <c r="P4" s="310" t="s">
        <v>479</v>
      </c>
      <c r="Q4" s="310" t="s">
        <v>663</v>
      </c>
      <c r="R4" s="310" t="s">
        <v>662</v>
      </c>
      <c r="S4" s="310" t="s">
        <v>815</v>
      </c>
      <c r="T4" s="310" t="s">
        <v>816</v>
      </c>
      <c r="U4" s="310"/>
    </row>
    <row r="5" spans="2:22" s="39" customFormat="1" ht="34.5" customHeight="1">
      <c r="B5" s="466"/>
      <c r="C5" s="466"/>
      <c r="D5" s="1665" t="s">
        <v>966</v>
      </c>
      <c r="E5" s="1666"/>
      <c r="F5" s="1666"/>
      <c r="G5" s="1666"/>
      <c r="H5" s="1666"/>
      <c r="I5" s="1666" t="s">
        <v>965</v>
      </c>
      <c r="J5" s="1666"/>
      <c r="K5" s="1666"/>
      <c r="L5" s="1666"/>
      <c r="M5" s="1667" t="s">
        <v>964</v>
      </c>
      <c r="N5" s="1667"/>
      <c r="O5" s="1667"/>
      <c r="P5" s="1667"/>
      <c r="Q5" s="1666" t="s">
        <v>963</v>
      </c>
      <c r="R5" s="1666"/>
      <c r="S5" s="1666"/>
      <c r="T5" s="1668"/>
      <c r="U5" s="47"/>
    </row>
    <row r="6" spans="2:22" s="39" customFormat="1" ht="34.5" customHeight="1" thickBot="1">
      <c r="B6" s="466"/>
      <c r="C6" s="466"/>
      <c r="D6" s="746" t="s">
        <v>962</v>
      </c>
      <c r="E6" s="744" t="s">
        <v>961</v>
      </c>
      <c r="F6" s="744" t="s">
        <v>960</v>
      </c>
      <c r="G6" s="744" t="s">
        <v>959</v>
      </c>
      <c r="H6" s="744" t="s">
        <v>958</v>
      </c>
      <c r="I6" s="744" t="s">
        <v>956</v>
      </c>
      <c r="J6" s="744" t="s">
        <v>955</v>
      </c>
      <c r="K6" s="744" t="s">
        <v>954</v>
      </c>
      <c r="L6" s="745" t="s">
        <v>957</v>
      </c>
      <c r="M6" s="744" t="s">
        <v>956</v>
      </c>
      <c r="N6" s="744" t="s">
        <v>955</v>
      </c>
      <c r="O6" s="744" t="s">
        <v>954</v>
      </c>
      <c r="P6" s="745" t="s">
        <v>953</v>
      </c>
      <c r="Q6" s="744" t="s">
        <v>956</v>
      </c>
      <c r="R6" s="744" t="s">
        <v>955</v>
      </c>
      <c r="S6" s="744" t="s">
        <v>954</v>
      </c>
      <c r="T6" s="743" t="s">
        <v>953</v>
      </c>
      <c r="U6" s="742"/>
    </row>
    <row r="7" spans="2:22" s="138" customFormat="1" ht="20.100000000000001" customHeight="1">
      <c r="B7" s="741">
        <v>1</v>
      </c>
      <c r="C7" s="740" t="s">
        <v>934</v>
      </c>
      <c r="D7" s="739">
        <f t="shared" ref="D7:T7" si="0">+D8+D15</f>
        <v>6571032.9890000001</v>
      </c>
      <c r="E7" s="739">
        <f t="shared" si="0"/>
        <v>0</v>
      </c>
      <c r="F7" s="739">
        <f t="shared" si="0"/>
        <v>0</v>
      </c>
      <c r="G7" s="739">
        <f t="shared" si="0"/>
        <v>0</v>
      </c>
      <c r="H7" s="739">
        <f t="shared" si="0"/>
        <v>0</v>
      </c>
      <c r="I7" s="739">
        <f t="shared" si="0"/>
        <v>6571032.9890000001</v>
      </c>
      <c r="J7" s="739">
        <f t="shared" si="0"/>
        <v>0</v>
      </c>
      <c r="K7" s="739">
        <f t="shared" si="0"/>
        <v>0</v>
      </c>
      <c r="L7" s="739">
        <f t="shared" si="0"/>
        <v>0</v>
      </c>
      <c r="M7" s="739">
        <f t="shared" si="0"/>
        <v>766422.7</v>
      </c>
      <c r="N7" s="739">
        <f t="shared" si="0"/>
        <v>0</v>
      </c>
      <c r="O7" s="739">
        <f t="shared" si="0"/>
        <v>0</v>
      </c>
      <c r="P7" s="739">
        <f t="shared" si="0"/>
        <v>0</v>
      </c>
      <c r="Q7" s="739">
        <f t="shared" si="0"/>
        <v>61313.815999999999</v>
      </c>
      <c r="R7" s="739">
        <f t="shared" si="0"/>
        <v>0</v>
      </c>
      <c r="S7" s="739">
        <f t="shared" si="0"/>
        <v>0</v>
      </c>
      <c r="T7" s="739">
        <f t="shared" si="0"/>
        <v>0</v>
      </c>
      <c r="U7" s="738"/>
    </row>
    <row r="8" spans="2:22" s="138" customFormat="1" ht="20.100000000000001" customHeight="1">
      <c r="B8" s="143">
        <v>2</v>
      </c>
      <c r="C8" s="731" t="s">
        <v>952</v>
      </c>
      <c r="D8" s="733">
        <f t="shared" ref="D8:T8" si="1">+D9+D14</f>
        <v>99.307000000000002</v>
      </c>
      <c r="E8" s="733">
        <f t="shared" si="1"/>
        <v>0</v>
      </c>
      <c r="F8" s="733">
        <f t="shared" si="1"/>
        <v>0</v>
      </c>
      <c r="G8" s="733">
        <f t="shared" si="1"/>
        <v>0</v>
      </c>
      <c r="H8" s="733">
        <f t="shared" si="1"/>
        <v>0</v>
      </c>
      <c r="I8" s="733">
        <f t="shared" si="1"/>
        <v>99.307000000000002</v>
      </c>
      <c r="J8" s="733">
        <f t="shared" si="1"/>
        <v>0</v>
      </c>
      <c r="K8" s="733">
        <f t="shared" si="1"/>
        <v>0</v>
      </c>
      <c r="L8" s="733">
        <f t="shared" si="1"/>
        <v>0</v>
      </c>
      <c r="M8" s="733">
        <f t="shared" si="1"/>
        <v>9.9309999999999992</v>
      </c>
      <c r="N8" s="733">
        <f t="shared" si="1"/>
        <v>0</v>
      </c>
      <c r="O8" s="733">
        <f t="shared" si="1"/>
        <v>0</v>
      </c>
      <c r="P8" s="733">
        <f t="shared" si="1"/>
        <v>0</v>
      </c>
      <c r="Q8" s="733">
        <f t="shared" si="1"/>
        <v>0.79447999999999996</v>
      </c>
      <c r="R8" s="733">
        <f t="shared" si="1"/>
        <v>0</v>
      </c>
      <c r="S8" s="733">
        <f t="shared" si="1"/>
        <v>0</v>
      </c>
      <c r="T8" s="733">
        <f t="shared" si="1"/>
        <v>0</v>
      </c>
      <c r="U8" s="738"/>
    </row>
    <row r="9" spans="2:22" s="138" customFormat="1" ht="20.100000000000001" customHeight="1">
      <c r="B9" s="143">
        <v>3</v>
      </c>
      <c r="C9" s="734" t="s">
        <v>948</v>
      </c>
      <c r="D9" s="733">
        <f t="shared" ref="D9:T9" si="2">+D10+D12</f>
        <v>99.307000000000002</v>
      </c>
      <c r="E9" s="733">
        <f t="shared" si="2"/>
        <v>0</v>
      </c>
      <c r="F9" s="733">
        <f t="shared" si="2"/>
        <v>0</v>
      </c>
      <c r="G9" s="733">
        <f t="shared" si="2"/>
        <v>0</v>
      </c>
      <c r="H9" s="733">
        <f t="shared" si="2"/>
        <v>0</v>
      </c>
      <c r="I9" s="733">
        <f t="shared" si="2"/>
        <v>99.307000000000002</v>
      </c>
      <c r="J9" s="733">
        <f t="shared" si="2"/>
        <v>0</v>
      </c>
      <c r="K9" s="733">
        <f t="shared" si="2"/>
        <v>0</v>
      </c>
      <c r="L9" s="733">
        <f t="shared" si="2"/>
        <v>0</v>
      </c>
      <c r="M9" s="733">
        <f t="shared" si="2"/>
        <v>9.9309999999999992</v>
      </c>
      <c r="N9" s="733">
        <f t="shared" si="2"/>
        <v>0</v>
      </c>
      <c r="O9" s="733">
        <f t="shared" si="2"/>
        <v>0</v>
      </c>
      <c r="P9" s="733">
        <f t="shared" si="2"/>
        <v>0</v>
      </c>
      <c r="Q9" s="733">
        <f t="shared" si="2"/>
        <v>0.79447999999999996</v>
      </c>
      <c r="R9" s="733">
        <f t="shared" si="2"/>
        <v>0</v>
      </c>
      <c r="S9" s="733">
        <f t="shared" si="2"/>
        <v>0</v>
      </c>
      <c r="T9" s="733">
        <f t="shared" si="2"/>
        <v>0</v>
      </c>
      <c r="U9" s="738"/>
    </row>
    <row r="10" spans="2:22" s="138" customFormat="1" ht="20.100000000000001" customHeight="1">
      <c r="B10" s="143">
        <v>4</v>
      </c>
      <c r="C10" s="734" t="s">
        <v>951</v>
      </c>
      <c r="D10" s="733">
        <v>99.307000000000002</v>
      </c>
      <c r="E10" s="733">
        <v>0</v>
      </c>
      <c r="F10" s="733">
        <v>0</v>
      </c>
      <c r="G10" s="733">
        <v>0</v>
      </c>
      <c r="H10" s="733">
        <v>0</v>
      </c>
      <c r="I10" s="733">
        <v>99.307000000000002</v>
      </c>
      <c r="J10" s="733">
        <v>0</v>
      </c>
      <c r="K10" s="733">
        <v>0</v>
      </c>
      <c r="L10" s="733">
        <v>0</v>
      </c>
      <c r="M10" s="733">
        <v>9.9309999999999992</v>
      </c>
      <c r="N10" s="733">
        <v>0</v>
      </c>
      <c r="O10" s="733">
        <v>0</v>
      </c>
      <c r="P10" s="733">
        <v>0</v>
      </c>
      <c r="Q10" s="733">
        <v>0.79447999999999996</v>
      </c>
      <c r="R10" s="733">
        <v>0</v>
      </c>
      <c r="S10" s="733">
        <v>0</v>
      </c>
      <c r="T10" s="733">
        <v>0</v>
      </c>
      <c r="U10" s="738"/>
    </row>
    <row r="11" spans="2:22" s="138" customFormat="1" ht="20.100000000000001" customHeight="1">
      <c r="B11" s="143">
        <v>5</v>
      </c>
      <c r="C11" s="734" t="s">
        <v>950</v>
      </c>
      <c r="D11" s="733">
        <v>99.307000000000002</v>
      </c>
      <c r="E11" s="733">
        <v>0</v>
      </c>
      <c r="F11" s="733">
        <v>0</v>
      </c>
      <c r="G11" s="733">
        <v>0</v>
      </c>
      <c r="H11" s="733">
        <v>0</v>
      </c>
      <c r="I11" s="733">
        <v>99.307000000000002</v>
      </c>
      <c r="J11" s="733">
        <v>0</v>
      </c>
      <c r="K11" s="733">
        <v>0</v>
      </c>
      <c r="L11" s="733">
        <v>0</v>
      </c>
      <c r="M11" s="733">
        <v>9.9309999999999992</v>
      </c>
      <c r="N11" s="733">
        <v>0</v>
      </c>
      <c r="O11" s="733">
        <v>0</v>
      </c>
      <c r="P11" s="733">
        <v>0</v>
      </c>
      <c r="Q11" s="733">
        <v>0.79447999999999996</v>
      </c>
      <c r="R11" s="733">
        <v>0</v>
      </c>
      <c r="S11" s="733">
        <v>0</v>
      </c>
      <c r="T11" s="733">
        <v>0</v>
      </c>
      <c r="U11" s="738"/>
    </row>
    <row r="12" spans="2:22" s="138" customFormat="1" ht="20.100000000000001" customHeight="1">
      <c r="B12" s="143">
        <v>6</v>
      </c>
      <c r="C12" s="734" t="s">
        <v>946</v>
      </c>
      <c r="D12" s="733">
        <v>0</v>
      </c>
      <c r="E12" s="733">
        <v>0</v>
      </c>
      <c r="F12" s="733">
        <v>0</v>
      </c>
      <c r="G12" s="733">
        <v>0</v>
      </c>
      <c r="H12" s="733">
        <v>0</v>
      </c>
      <c r="I12" s="733">
        <v>0</v>
      </c>
      <c r="J12" s="733">
        <v>0</v>
      </c>
      <c r="K12" s="733">
        <v>0</v>
      </c>
      <c r="L12" s="733">
        <v>0</v>
      </c>
      <c r="M12" s="733">
        <v>0</v>
      </c>
      <c r="N12" s="733">
        <v>0</v>
      </c>
      <c r="O12" s="733">
        <v>0</v>
      </c>
      <c r="P12" s="733">
        <v>0</v>
      </c>
      <c r="Q12" s="733">
        <v>0</v>
      </c>
      <c r="R12" s="733">
        <v>0</v>
      </c>
      <c r="S12" s="733">
        <v>0</v>
      </c>
      <c r="T12" s="733">
        <v>0</v>
      </c>
      <c r="U12" s="738"/>
    </row>
    <row r="13" spans="2:22" s="138" customFormat="1" ht="20.100000000000001" customHeight="1">
      <c r="B13" s="143">
        <v>7</v>
      </c>
      <c r="C13" s="731" t="s">
        <v>950</v>
      </c>
      <c r="D13" s="733">
        <v>0</v>
      </c>
      <c r="E13" s="733">
        <v>0</v>
      </c>
      <c r="F13" s="733">
        <v>0</v>
      </c>
      <c r="G13" s="733">
        <v>0</v>
      </c>
      <c r="H13" s="733">
        <v>0</v>
      </c>
      <c r="I13" s="733">
        <v>0</v>
      </c>
      <c r="J13" s="733">
        <v>0</v>
      </c>
      <c r="K13" s="733">
        <v>0</v>
      </c>
      <c r="L13" s="733">
        <v>0</v>
      </c>
      <c r="M13" s="733">
        <v>0</v>
      </c>
      <c r="N13" s="733">
        <v>0</v>
      </c>
      <c r="O13" s="733">
        <v>0</v>
      </c>
      <c r="P13" s="733">
        <v>0</v>
      </c>
      <c r="Q13" s="733">
        <v>0</v>
      </c>
      <c r="R13" s="733">
        <v>0</v>
      </c>
      <c r="S13" s="733">
        <v>0</v>
      </c>
      <c r="T13" s="733">
        <v>0</v>
      </c>
      <c r="U13" s="738"/>
    </row>
    <row r="14" spans="2:22" s="138" customFormat="1" ht="20.100000000000001" customHeight="1">
      <c r="B14" s="143">
        <v>8</v>
      </c>
      <c r="C14" s="734" t="s">
        <v>945</v>
      </c>
      <c r="D14" s="733">
        <v>0</v>
      </c>
      <c r="E14" s="733">
        <v>0</v>
      </c>
      <c r="F14" s="733">
        <v>0</v>
      </c>
      <c r="G14" s="733">
        <v>0</v>
      </c>
      <c r="H14" s="733">
        <v>0</v>
      </c>
      <c r="I14" s="733">
        <v>0</v>
      </c>
      <c r="J14" s="733">
        <v>0</v>
      </c>
      <c r="K14" s="733">
        <v>0</v>
      </c>
      <c r="L14" s="733">
        <v>0</v>
      </c>
      <c r="M14" s="733">
        <v>0</v>
      </c>
      <c r="N14" s="733">
        <v>0</v>
      </c>
      <c r="O14" s="733">
        <v>0</v>
      </c>
      <c r="P14" s="733">
        <v>0</v>
      </c>
      <c r="Q14" s="733">
        <v>0</v>
      </c>
      <c r="R14" s="733">
        <v>0</v>
      </c>
      <c r="S14" s="733">
        <v>0</v>
      </c>
      <c r="T14" s="733">
        <v>0</v>
      </c>
      <c r="U14" s="738"/>
    </row>
    <row r="15" spans="2:22" s="138" customFormat="1" ht="20.100000000000001" customHeight="1">
      <c r="B15" s="143">
        <v>9</v>
      </c>
      <c r="C15" s="734" t="s">
        <v>949</v>
      </c>
      <c r="D15" s="733">
        <f t="shared" ref="D15:T15" si="3">+D16+D19</f>
        <v>6570933.682</v>
      </c>
      <c r="E15" s="733">
        <f t="shared" si="3"/>
        <v>0</v>
      </c>
      <c r="F15" s="733">
        <f t="shared" si="3"/>
        <v>0</v>
      </c>
      <c r="G15" s="733">
        <f t="shared" si="3"/>
        <v>0</v>
      </c>
      <c r="H15" s="733">
        <f t="shared" si="3"/>
        <v>0</v>
      </c>
      <c r="I15" s="733">
        <f t="shared" si="3"/>
        <v>6570933.682</v>
      </c>
      <c r="J15" s="733">
        <f t="shared" si="3"/>
        <v>0</v>
      </c>
      <c r="K15" s="733">
        <f t="shared" si="3"/>
        <v>0</v>
      </c>
      <c r="L15" s="733">
        <f t="shared" si="3"/>
        <v>0</v>
      </c>
      <c r="M15" s="733">
        <f t="shared" si="3"/>
        <v>766412.76899999997</v>
      </c>
      <c r="N15" s="733">
        <f t="shared" si="3"/>
        <v>0</v>
      </c>
      <c r="O15" s="733">
        <f t="shared" si="3"/>
        <v>0</v>
      </c>
      <c r="P15" s="733">
        <f t="shared" si="3"/>
        <v>0</v>
      </c>
      <c r="Q15" s="733">
        <f t="shared" si="3"/>
        <v>61313.021520000002</v>
      </c>
      <c r="R15" s="733">
        <f t="shared" si="3"/>
        <v>0</v>
      </c>
      <c r="S15" s="733">
        <f t="shared" si="3"/>
        <v>0</v>
      </c>
      <c r="T15" s="733">
        <f t="shared" si="3"/>
        <v>0</v>
      </c>
      <c r="U15" s="738"/>
    </row>
    <row r="16" spans="2:22" s="138" customFormat="1" ht="20.100000000000001" customHeight="1">
      <c r="B16" s="143">
        <v>10</v>
      </c>
      <c r="C16" s="734" t="s">
        <v>948</v>
      </c>
      <c r="D16" s="733">
        <v>6570933.682</v>
      </c>
      <c r="E16" s="733">
        <v>0</v>
      </c>
      <c r="F16" s="733">
        <v>0</v>
      </c>
      <c r="G16" s="733">
        <v>0</v>
      </c>
      <c r="H16" s="733">
        <v>0</v>
      </c>
      <c r="I16" s="733">
        <v>6570933.682</v>
      </c>
      <c r="J16" s="733">
        <v>0</v>
      </c>
      <c r="K16" s="733">
        <v>0</v>
      </c>
      <c r="L16" s="733">
        <v>0</v>
      </c>
      <c r="M16" s="733">
        <v>766412.76899999997</v>
      </c>
      <c r="N16" s="733">
        <v>0</v>
      </c>
      <c r="O16" s="733">
        <v>0</v>
      </c>
      <c r="P16" s="733">
        <v>0</v>
      </c>
      <c r="Q16" s="733">
        <v>61313.021520000002</v>
      </c>
      <c r="R16" s="733">
        <v>0</v>
      </c>
      <c r="S16" s="733">
        <v>0</v>
      </c>
      <c r="T16" s="733">
        <v>0</v>
      </c>
      <c r="U16" s="738"/>
    </row>
    <row r="17" spans="2:20" s="138" customFormat="1" ht="20.100000000000001" customHeight="1">
      <c r="B17" s="143">
        <v>11</v>
      </c>
      <c r="C17" s="734" t="s">
        <v>947</v>
      </c>
      <c r="D17" s="733">
        <v>2297835.27</v>
      </c>
      <c r="E17" s="733">
        <v>0</v>
      </c>
      <c r="F17" s="733">
        <v>0</v>
      </c>
      <c r="G17" s="733">
        <v>0</v>
      </c>
      <c r="H17" s="733">
        <v>0</v>
      </c>
      <c r="I17" s="733">
        <v>2297835.27</v>
      </c>
      <c r="J17" s="733">
        <v>0</v>
      </c>
      <c r="K17" s="733">
        <v>0</v>
      </c>
      <c r="L17" s="733">
        <v>0</v>
      </c>
      <c r="M17" s="733">
        <v>344390.41499999998</v>
      </c>
      <c r="N17" s="733">
        <v>0</v>
      </c>
      <c r="O17" s="733">
        <v>0</v>
      </c>
      <c r="P17" s="733">
        <v>0</v>
      </c>
      <c r="Q17" s="733">
        <v>27551.233199999999</v>
      </c>
      <c r="R17" s="733">
        <v>0</v>
      </c>
      <c r="S17" s="733">
        <v>0</v>
      </c>
      <c r="T17" s="733">
        <v>0</v>
      </c>
    </row>
    <row r="18" spans="2:20" s="138" customFormat="1" ht="20.100000000000001" customHeight="1">
      <c r="B18" s="143">
        <v>12</v>
      </c>
      <c r="C18" s="734" t="s">
        <v>946</v>
      </c>
      <c r="D18" s="733">
        <v>4273098.4120000005</v>
      </c>
      <c r="E18" s="733">
        <v>0</v>
      </c>
      <c r="F18" s="733">
        <v>0</v>
      </c>
      <c r="G18" s="733">
        <v>0</v>
      </c>
      <c r="H18" s="733">
        <v>0</v>
      </c>
      <c r="I18" s="733">
        <v>4273098.4120000005</v>
      </c>
      <c r="J18" s="733">
        <v>0</v>
      </c>
      <c r="K18" s="733">
        <v>0</v>
      </c>
      <c r="L18" s="733">
        <v>0</v>
      </c>
      <c r="M18" s="733">
        <v>422022.35399999999</v>
      </c>
      <c r="N18" s="733">
        <v>0</v>
      </c>
      <c r="O18" s="733">
        <v>0</v>
      </c>
      <c r="P18" s="733">
        <v>0</v>
      </c>
      <c r="Q18" s="733">
        <v>33761.78832</v>
      </c>
      <c r="R18" s="733">
        <v>0</v>
      </c>
      <c r="S18" s="733">
        <v>0</v>
      </c>
      <c r="T18" s="733">
        <v>0</v>
      </c>
    </row>
    <row r="19" spans="2:20" s="138" customFormat="1" ht="20.100000000000001" customHeight="1" thickBot="1">
      <c r="B19" s="147">
        <v>13</v>
      </c>
      <c r="C19" s="735" t="s">
        <v>945</v>
      </c>
      <c r="D19" s="737">
        <v>0</v>
      </c>
      <c r="E19" s="737">
        <v>0</v>
      </c>
      <c r="F19" s="737">
        <v>0</v>
      </c>
      <c r="G19" s="737">
        <v>0</v>
      </c>
      <c r="H19" s="737">
        <v>0</v>
      </c>
      <c r="I19" s="737">
        <v>0</v>
      </c>
      <c r="J19" s="737">
        <v>0</v>
      </c>
      <c r="K19" s="737">
        <v>0</v>
      </c>
      <c r="L19" s="737">
        <v>0</v>
      </c>
      <c r="M19" s="737">
        <v>0</v>
      </c>
      <c r="N19" s="737">
        <v>0</v>
      </c>
      <c r="O19" s="737">
        <v>0</v>
      </c>
      <c r="P19" s="737">
        <v>0</v>
      </c>
      <c r="Q19" s="737">
        <v>0</v>
      </c>
      <c r="R19" s="737">
        <v>0</v>
      </c>
      <c r="S19" s="737">
        <v>0</v>
      </c>
      <c r="T19" s="737">
        <v>0</v>
      </c>
    </row>
  </sheetData>
  <mergeCells count="4">
    <mergeCell ref="D5:H5"/>
    <mergeCell ref="I5:L5"/>
    <mergeCell ref="M5:P5"/>
    <mergeCell ref="Q5:T5"/>
  </mergeCells>
  <hyperlinks>
    <hyperlink ref="V1" location="Índice!A1" display="Voltar ao Índice" xr:uid="{00000000-0004-0000-3C00-000000000000}"/>
  </hyperlinks>
  <pageMargins left="0.70866141732283472" right="0.70866141732283472" top="0.74803149606299213" bottom="0.74803149606299213" header="0.31496062992125984" footer="0.31496062992125984"/>
  <pageSetup paperSize="9" scale="44" orientation="landscape" cellComments="asDisplayed" r:id="rId1"/>
  <headerFooter>
    <oddFooter>&amp;C&amp;P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5">
    <tabColor rgb="FFFF0000"/>
    <pageSetUpPr fitToPage="1"/>
  </sheetPr>
  <dimension ref="B1:V19"/>
  <sheetViews>
    <sheetView showGridLines="0" zoomScaleNormal="100" zoomScalePageLayoutView="70" workbookViewId="0"/>
  </sheetViews>
  <sheetFormatPr defaultColWidth="9.140625" defaultRowHeight="18.75"/>
  <cols>
    <col min="1" max="1" width="4.7109375" style="2" customWidth="1"/>
    <col min="2" max="2" width="4.5703125" style="2" customWidth="1"/>
    <col min="3" max="3" width="21" style="2" customWidth="1"/>
    <col min="4" max="20" width="14.5703125" style="2" customWidth="1"/>
    <col min="21" max="21" width="5.5703125" style="2" customWidth="1"/>
    <col min="22" max="22" width="14.28515625" style="2" bestFit="1" customWidth="1"/>
    <col min="23" max="16384" width="9.140625" style="2"/>
  </cols>
  <sheetData>
    <row r="1" spans="2:22" ht="25.5" customHeight="1">
      <c r="B1" s="1" t="s">
        <v>1625</v>
      </c>
      <c r="D1" s="753"/>
      <c r="E1" s="753"/>
      <c r="F1" s="753"/>
      <c r="G1" s="753"/>
      <c r="H1" s="753"/>
      <c r="I1" s="753"/>
      <c r="J1" s="753"/>
      <c r="K1" s="753"/>
      <c r="V1" s="4" t="s">
        <v>4</v>
      </c>
    </row>
    <row r="2" spans="2:22" ht="22.5" customHeight="1">
      <c r="B2" s="31" t="s">
        <v>5</v>
      </c>
    </row>
    <row r="3" spans="2:22" s="31" customFormat="1"/>
    <row r="4" spans="2:22" s="12" customFormat="1" ht="20.100000000000001" customHeight="1">
      <c r="D4" s="442" t="s">
        <v>6</v>
      </c>
      <c r="E4" s="442" t="s">
        <v>7</v>
      </c>
      <c r="F4" s="442" t="s">
        <v>8</v>
      </c>
      <c r="G4" s="442" t="s">
        <v>9</v>
      </c>
      <c r="H4" s="442" t="s">
        <v>10</v>
      </c>
      <c r="I4" s="442" t="s">
        <v>71</v>
      </c>
      <c r="J4" s="442" t="s">
        <v>72</v>
      </c>
      <c r="K4" s="442" t="s">
        <v>73</v>
      </c>
      <c r="L4" s="442" t="s">
        <v>483</v>
      </c>
      <c r="M4" s="442" t="s">
        <v>482</v>
      </c>
      <c r="N4" s="442" t="s">
        <v>481</v>
      </c>
      <c r="O4" s="442" t="s">
        <v>480</v>
      </c>
      <c r="P4" s="442" t="s">
        <v>479</v>
      </c>
      <c r="Q4" s="442" t="s">
        <v>663</v>
      </c>
      <c r="R4" s="442" t="s">
        <v>662</v>
      </c>
      <c r="S4" s="442" t="s">
        <v>815</v>
      </c>
      <c r="T4" s="442" t="s">
        <v>816</v>
      </c>
      <c r="U4" s="442"/>
    </row>
    <row r="5" spans="2:22" s="441" customFormat="1" ht="24.95" customHeight="1">
      <c r="B5" s="53"/>
      <c r="C5" s="53"/>
      <c r="D5" s="1669" t="s">
        <v>966</v>
      </c>
      <c r="E5" s="1670"/>
      <c r="F5" s="1670"/>
      <c r="G5" s="1670"/>
      <c r="H5" s="1670"/>
      <c r="I5" s="1670" t="s">
        <v>965</v>
      </c>
      <c r="J5" s="1670"/>
      <c r="K5" s="1670"/>
      <c r="L5" s="1670"/>
      <c r="M5" s="1671" t="s">
        <v>970</v>
      </c>
      <c r="N5" s="1671"/>
      <c r="O5" s="1671"/>
      <c r="P5" s="1671"/>
      <c r="Q5" s="1670" t="s">
        <v>963</v>
      </c>
      <c r="R5" s="1670"/>
      <c r="S5" s="1670"/>
      <c r="T5" s="1672"/>
      <c r="U5" s="1123"/>
    </row>
    <row r="6" spans="2:22" s="441" customFormat="1" ht="33.75" customHeight="1" thickBot="1">
      <c r="B6" s="53"/>
      <c r="C6" s="53"/>
      <c r="D6" s="752" t="s">
        <v>962</v>
      </c>
      <c r="E6" s="750" t="s">
        <v>961</v>
      </c>
      <c r="F6" s="750" t="s">
        <v>960</v>
      </c>
      <c r="G6" s="750" t="s">
        <v>959</v>
      </c>
      <c r="H6" s="750" t="s">
        <v>969</v>
      </c>
      <c r="I6" s="750" t="s">
        <v>956</v>
      </c>
      <c r="J6" s="750" t="s">
        <v>955</v>
      </c>
      <c r="K6" s="750" t="s">
        <v>954</v>
      </c>
      <c r="L6" s="751" t="s">
        <v>957</v>
      </c>
      <c r="M6" s="750" t="s">
        <v>956</v>
      </c>
      <c r="N6" s="750" t="s">
        <v>955</v>
      </c>
      <c r="O6" s="750" t="s">
        <v>954</v>
      </c>
      <c r="P6" s="751" t="s">
        <v>957</v>
      </c>
      <c r="Q6" s="750" t="s">
        <v>956</v>
      </c>
      <c r="R6" s="750" t="s">
        <v>955</v>
      </c>
      <c r="S6" s="750" t="s">
        <v>954</v>
      </c>
      <c r="T6" s="749" t="s">
        <v>957</v>
      </c>
      <c r="U6" s="748"/>
    </row>
    <row r="7" spans="2:22" s="138" customFormat="1" ht="20.100000000000001" customHeight="1">
      <c r="B7" s="741">
        <v>1</v>
      </c>
      <c r="C7" s="740" t="s">
        <v>934</v>
      </c>
      <c r="D7" s="739">
        <f t="shared" ref="D7:T7" si="0">+D8+D15</f>
        <v>0</v>
      </c>
      <c r="E7" s="739">
        <f t="shared" si="0"/>
        <v>0</v>
      </c>
      <c r="F7" s="739">
        <f t="shared" si="0"/>
        <v>1401.806</v>
      </c>
      <c r="G7" s="739">
        <f t="shared" si="0"/>
        <v>0</v>
      </c>
      <c r="H7" s="739">
        <f t="shared" si="0"/>
        <v>0</v>
      </c>
      <c r="I7" s="739">
        <f t="shared" si="0"/>
        <v>0</v>
      </c>
      <c r="J7" s="739">
        <f t="shared" si="0"/>
        <v>1351.808</v>
      </c>
      <c r="K7" s="739">
        <f t="shared" si="0"/>
        <v>49.997999999999998</v>
      </c>
      <c r="L7" s="739">
        <f t="shared" si="0"/>
        <v>0</v>
      </c>
      <c r="M7" s="739">
        <f t="shared" si="0"/>
        <v>0</v>
      </c>
      <c r="N7" s="739">
        <f t="shared" si="0"/>
        <v>811.08500000000004</v>
      </c>
      <c r="O7" s="739">
        <f t="shared" si="0"/>
        <v>0</v>
      </c>
      <c r="P7" s="739">
        <f t="shared" si="0"/>
        <v>0</v>
      </c>
      <c r="Q7" s="739">
        <f t="shared" si="0"/>
        <v>0</v>
      </c>
      <c r="R7" s="739">
        <f t="shared" si="0"/>
        <v>64.886800000000008</v>
      </c>
      <c r="S7" s="739">
        <f t="shared" si="0"/>
        <v>0</v>
      </c>
      <c r="T7" s="739">
        <f t="shared" si="0"/>
        <v>0</v>
      </c>
      <c r="U7" s="738"/>
    </row>
    <row r="8" spans="2:22" s="138" customFormat="1" ht="20.100000000000001" customHeight="1">
      <c r="B8" s="143">
        <v>2</v>
      </c>
      <c r="C8" s="731" t="s">
        <v>968</v>
      </c>
      <c r="D8" s="733">
        <f t="shared" ref="D8:T8" si="1">+D9+D14</f>
        <v>0</v>
      </c>
      <c r="E8" s="733">
        <f t="shared" si="1"/>
        <v>0</v>
      </c>
      <c r="F8" s="733">
        <f t="shared" si="1"/>
        <v>1401.806</v>
      </c>
      <c r="G8" s="733">
        <f t="shared" si="1"/>
        <v>0</v>
      </c>
      <c r="H8" s="733">
        <f t="shared" si="1"/>
        <v>0</v>
      </c>
      <c r="I8" s="733">
        <f t="shared" si="1"/>
        <v>0</v>
      </c>
      <c r="J8" s="733">
        <f t="shared" si="1"/>
        <v>1351.808</v>
      </c>
      <c r="K8" s="733">
        <f t="shared" si="1"/>
        <v>49.997999999999998</v>
      </c>
      <c r="L8" s="733">
        <f t="shared" si="1"/>
        <v>0</v>
      </c>
      <c r="M8" s="733">
        <f t="shared" si="1"/>
        <v>0</v>
      </c>
      <c r="N8" s="733">
        <f t="shared" si="1"/>
        <v>811.08500000000004</v>
      </c>
      <c r="O8" s="733">
        <f t="shared" si="1"/>
        <v>0</v>
      </c>
      <c r="P8" s="733">
        <f t="shared" si="1"/>
        <v>0</v>
      </c>
      <c r="Q8" s="733">
        <f t="shared" si="1"/>
        <v>0</v>
      </c>
      <c r="R8" s="733">
        <f t="shared" si="1"/>
        <v>64.886800000000008</v>
      </c>
      <c r="S8" s="733">
        <f t="shared" si="1"/>
        <v>0</v>
      </c>
      <c r="T8" s="733">
        <f t="shared" si="1"/>
        <v>0</v>
      </c>
      <c r="U8" s="738"/>
    </row>
    <row r="9" spans="2:22" s="138" customFormat="1" ht="20.100000000000001" customHeight="1">
      <c r="B9" s="143">
        <v>3</v>
      </c>
      <c r="C9" s="734" t="s">
        <v>948</v>
      </c>
      <c r="D9" s="733">
        <f t="shared" ref="D9:T9" si="2">+D10+D12</f>
        <v>0</v>
      </c>
      <c r="E9" s="733">
        <f t="shared" si="2"/>
        <v>0</v>
      </c>
      <c r="F9" s="733">
        <f t="shared" si="2"/>
        <v>1401.806</v>
      </c>
      <c r="G9" s="733">
        <f t="shared" si="2"/>
        <v>0</v>
      </c>
      <c r="H9" s="733">
        <f t="shared" si="2"/>
        <v>0</v>
      </c>
      <c r="I9" s="733">
        <f t="shared" si="2"/>
        <v>0</v>
      </c>
      <c r="J9" s="733">
        <f t="shared" si="2"/>
        <v>1351.808</v>
      </c>
      <c r="K9" s="733">
        <f t="shared" si="2"/>
        <v>49.997999999999998</v>
      </c>
      <c r="L9" s="733">
        <f t="shared" si="2"/>
        <v>0</v>
      </c>
      <c r="M9" s="733">
        <f t="shared" si="2"/>
        <v>0</v>
      </c>
      <c r="N9" s="733">
        <f t="shared" si="2"/>
        <v>811.08500000000004</v>
      </c>
      <c r="O9" s="733">
        <f t="shared" si="2"/>
        <v>0</v>
      </c>
      <c r="P9" s="733">
        <f t="shared" si="2"/>
        <v>0</v>
      </c>
      <c r="Q9" s="733">
        <f t="shared" si="2"/>
        <v>0</v>
      </c>
      <c r="R9" s="733">
        <f t="shared" si="2"/>
        <v>64.886800000000008</v>
      </c>
      <c r="S9" s="733">
        <f t="shared" si="2"/>
        <v>0</v>
      </c>
      <c r="T9" s="733">
        <f t="shared" si="2"/>
        <v>0</v>
      </c>
      <c r="U9" s="738"/>
    </row>
    <row r="10" spans="2:22" s="138" customFormat="1" ht="20.100000000000001" customHeight="1">
      <c r="B10" s="143">
        <v>4</v>
      </c>
      <c r="C10" s="734" t="s">
        <v>947</v>
      </c>
      <c r="D10" s="733">
        <v>0</v>
      </c>
      <c r="E10" s="733">
        <v>0</v>
      </c>
      <c r="F10" s="733">
        <v>0</v>
      </c>
      <c r="G10" s="733">
        <v>0</v>
      </c>
      <c r="H10" s="733">
        <v>0</v>
      </c>
      <c r="I10" s="733">
        <v>0</v>
      </c>
      <c r="J10" s="733">
        <v>0</v>
      </c>
      <c r="K10" s="733">
        <v>0</v>
      </c>
      <c r="L10" s="733">
        <v>0</v>
      </c>
      <c r="M10" s="733">
        <v>0</v>
      </c>
      <c r="N10" s="733">
        <v>0</v>
      </c>
      <c r="O10" s="733">
        <v>0</v>
      </c>
      <c r="P10" s="733">
        <v>0</v>
      </c>
      <c r="Q10" s="733">
        <v>0</v>
      </c>
      <c r="R10" s="733">
        <v>0</v>
      </c>
      <c r="S10" s="733">
        <v>0</v>
      </c>
      <c r="T10" s="733">
        <v>0</v>
      </c>
      <c r="U10" s="738"/>
    </row>
    <row r="11" spans="2:22" s="138" customFormat="1" ht="20.100000000000001" customHeight="1">
      <c r="B11" s="143">
        <v>5</v>
      </c>
      <c r="C11" s="734" t="s">
        <v>950</v>
      </c>
      <c r="D11" s="733">
        <v>0</v>
      </c>
      <c r="E11" s="733">
        <v>0</v>
      </c>
      <c r="F11" s="733">
        <v>0</v>
      </c>
      <c r="G11" s="733">
        <v>0</v>
      </c>
      <c r="H11" s="733">
        <v>0</v>
      </c>
      <c r="I11" s="733">
        <v>0</v>
      </c>
      <c r="J11" s="733">
        <v>0</v>
      </c>
      <c r="K11" s="733">
        <v>0</v>
      </c>
      <c r="L11" s="733">
        <v>0</v>
      </c>
      <c r="M11" s="733">
        <v>0</v>
      </c>
      <c r="N11" s="733">
        <v>0</v>
      </c>
      <c r="O11" s="733">
        <v>0</v>
      </c>
      <c r="P11" s="733">
        <v>0</v>
      </c>
      <c r="Q11" s="733">
        <v>0</v>
      </c>
      <c r="R11" s="733">
        <v>0</v>
      </c>
      <c r="S11" s="733">
        <v>0</v>
      </c>
      <c r="T11" s="733">
        <v>0</v>
      </c>
      <c r="U11" s="738"/>
    </row>
    <row r="12" spans="2:22" s="138" customFormat="1" ht="20.100000000000001" customHeight="1">
      <c r="B12" s="143">
        <v>6</v>
      </c>
      <c r="C12" s="734" t="s">
        <v>946</v>
      </c>
      <c r="D12" s="733">
        <v>0</v>
      </c>
      <c r="E12" s="733">
        <v>0</v>
      </c>
      <c r="F12" s="733">
        <v>1401.806</v>
      </c>
      <c r="G12" s="733">
        <v>0</v>
      </c>
      <c r="H12" s="733">
        <v>0</v>
      </c>
      <c r="I12" s="733">
        <v>0</v>
      </c>
      <c r="J12" s="733">
        <v>1351.808</v>
      </c>
      <c r="K12" s="733">
        <v>49.997999999999998</v>
      </c>
      <c r="L12" s="733">
        <v>0</v>
      </c>
      <c r="M12" s="733">
        <v>0</v>
      </c>
      <c r="N12" s="733">
        <v>811.08500000000004</v>
      </c>
      <c r="O12" s="733">
        <v>0</v>
      </c>
      <c r="P12" s="733">
        <v>0</v>
      </c>
      <c r="Q12" s="733">
        <v>0</v>
      </c>
      <c r="R12" s="733">
        <v>64.886800000000008</v>
      </c>
      <c r="S12" s="733">
        <v>0</v>
      </c>
      <c r="T12" s="733">
        <v>0</v>
      </c>
      <c r="U12" s="738"/>
    </row>
    <row r="13" spans="2:22" s="138" customFormat="1" ht="20.100000000000001" customHeight="1">
      <c r="B13" s="143">
        <v>7</v>
      </c>
      <c r="C13" s="731" t="s">
        <v>950</v>
      </c>
      <c r="D13" s="733">
        <v>0</v>
      </c>
      <c r="E13" s="733">
        <v>0</v>
      </c>
      <c r="F13" s="733">
        <v>0</v>
      </c>
      <c r="G13" s="733">
        <v>0</v>
      </c>
      <c r="H13" s="733">
        <v>0</v>
      </c>
      <c r="I13" s="733">
        <v>0</v>
      </c>
      <c r="J13" s="733">
        <v>0</v>
      </c>
      <c r="K13" s="733">
        <v>0</v>
      </c>
      <c r="L13" s="733">
        <v>0</v>
      </c>
      <c r="M13" s="733">
        <v>0</v>
      </c>
      <c r="N13" s="733">
        <v>0</v>
      </c>
      <c r="O13" s="733">
        <v>0</v>
      </c>
      <c r="P13" s="733">
        <v>0</v>
      </c>
      <c r="Q13" s="733">
        <v>0</v>
      </c>
      <c r="R13" s="733">
        <v>0</v>
      </c>
      <c r="S13" s="733">
        <v>0</v>
      </c>
      <c r="T13" s="733">
        <v>0</v>
      </c>
      <c r="U13" s="738"/>
    </row>
    <row r="14" spans="2:22" s="138" customFormat="1" ht="20.100000000000001" customHeight="1">
      <c r="B14" s="143">
        <v>8</v>
      </c>
      <c r="C14" s="734" t="s">
        <v>945</v>
      </c>
      <c r="D14" s="733">
        <v>0</v>
      </c>
      <c r="E14" s="733">
        <v>0</v>
      </c>
      <c r="F14" s="733">
        <v>0</v>
      </c>
      <c r="G14" s="733">
        <v>0</v>
      </c>
      <c r="H14" s="733">
        <v>0</v>
      </c>
      <c r="I14" s="733">
        <v>0</v>
      </c>
      <c r="J14" s="733">
        <v>0</v>
      </c>
      <c r="K14" s="733">
        <v>0</v>
      </c>
      <c r="L14" s="733">
        <v>0</v>
      </c>
      <c r="M14" s="733">
        <v>0</v>
      </c>
      <c r="N14" s="733">
        <v>0</v>
      </c>
      <c r="O14" s="733">
        <v>0</v>
      </c>
      <c r="P14" s="733">
        <v>0</v>
      </c>
      <c r="Q14" s="733">
        <v>0</v>
      </c>
      <c r="R14" s="733">
        <v>0</v>
      </c>
      <c r="S14" s="733">
        <v>0</v>
      </c>
      <c r="T14" s="733">
        <v>0</v>
      </c>
      <c r="U14" s="738"/>
    </row>
    <row r="15" spans="2:22" s="138" customFormat="1" ht="20.100000000000001" customHeight="1">
      <c r="B15" s="143">
        <v>9</v>
      </c>
      <c r="C15" s="734" t="s">
        <v>967</v>
      </c>
      <c r="D15" s="733">
        <f t="shared" ref="D15:T15" si="3">+D16+D19</f>
        <v>0</v>
      </c>
      <c r="E15" s="733">
        <f t="shared" si="3"/>
        <v>0</v>
      </c>
      <c r="F15" s="733">
        <f t="shared" si="3"/>
        <v>0</v>
      </c>
      <c r="G15" s="733">
        <f t="shared" si="3"/>
        <v>0</v>
      </c>
      <c r="H15" s="733">
        <f t="shared" si="3"/>
        <v>0</v>
      </c>
      <c r="I15" s="733">
        <f t="shared" si="3"/>
        <v>0</v>
      </c>
      <c r="J15" s="733">
        <f t="shared" si="3"/>
        <v>0</v>
      </c>
      <c r="K15" s="733">
        <f t="shared" si="3"/>
        <v>0</v>
      </c>
      <c r="L15" s="733">
        <f t="shared" si="3"/>
        <v>0</v>
      </c>
      <c r="M15" s="733">
        <f t="shared" si="3"/>
        <v>0</v>
      </c>
      <c r="N15" s="733">
        <f t="shared" si="3"/>
        <v>0</v>
      </c>
      <c r="O15" s="733">
        <f t="shared" si="3"/>
        <v>0</v>
      </c>
      <c r="P15" s="733">
        <f t="shared" si="3"/>
        <v>0</v>
      </c>
      <c r="Q15" s="733">
        <f t="shared" si="3"/>
        <v>0</v>
      </c>
      <c r="R15" s="733">
        <f t="shared" si="3"/>
        <v>0</v>
      </c>
      <c r="S15" s="733">
        <f t="shared" si="3"/>
        <v>0</v>
      </c>
      <c r="T15" s="733">
        <f t="shared" si="3"/>
        <v>0</v>
      </c>
      <c r="U15" s="738"/>
    </row>
    <row r="16" spans="2:22" s="138" customFormat="1" ht="20.100000000000001" customHeight="1">
      <c r="B16" s="143">
        <v>10</v>
      </c>
      <c r="C16" s="734" t="s">
        <v>948</v>
      </c>
      <c r="D16" s="733">
        <f t="shared" ref="D16:T16" si="4">+D17+D18</f>
        <v>0</v>
      </c>
      <c r="E16" s="733">
        <f t="shared" si="4"/>
        <v>0</v>
      </c>
      <c r="F16" s="733">
        <f t="shared" si="4"/>
        <v>0</v>
      </c>
      <c r="G16" s="733">
        <f t="shared" si="4"/>
        <v>0</v>
      </c>
      <c r="H16" s="733">
        <f t="shared" si="4"/>
        <v>0</v>
      </c>
      <c r="I16" s="733">
        <f t="shared" si="4"/>
        <v>0</v>
      </c>
      <c r="J16" s="733">
        <f t="shared" si="4"/>
        <v>0</v>
      </c>
      <c r="K16" s="733">
        <f t="shared" si="4"/>
        <v>0</v>
      </c>
      <c r="L16" s="733">
        <f t="shared" si="4"/>
        <v>0</v>
      </c>
      <c r="M16" s="733">
        <f t="shared" si="4"/>
        <v>0</v>
      </c>
      <c r="N16" s="733">
        <f t="shared" si="4"/>
        <v>0</v>
      </c>
      <c r="O16" s="733">
        <f t="shared" si="4"/>
        <v>0</v>
      </c>
      <c r="P16" s="733">
        <f t="shared" si="4"/>
        <v>0</v>
      </c>
      <c r="Q16" s="733">
        <f t="shared" si="4"/>
        <v>0</v>
      </c>
      <c r="R16" s="733">
        <f t="shared" si="4"/>
        <v>0</v>
      </c>
      <c r="S16" s="733">
        <f t="shared" si="4"/>
        <v>0</v>
      </c>
      <c r="T16" s="733">
        <f t="shared" si="4"/>
        <v>0</v>
      </c>
      <c r="U16" s="738"/>
    </row>
    <row r="17" spans="2:20" s="138" customFormat="1" ht="20.100000000000001" customHeight="1">
      <c r="B17" s="143">
        <v>11</v>
      </c>
      <c r="C17" s="734" t="s">
        <v>947</v>
      </c>
      <c r="D17" s="733">
        <v>0</v>
      </c>
      <c r="E17" s="733">
        <v>0</v>
      </c>
      <c r="F17" s="733">
        <v>0</v>
      </c>
      <c r="G17" s="733">
        <v>0</v>
      </c>
      <c r="H17" s="733">
        <v>0</v>
      </c>
      <c r="I17" s="733">
        <v>0</v>
      </c>
      <c r="J17" s="733">
        <v>0</v>
      </c>
      <c r="K17" s="733">
        <v>0</v>
      </c>
      <c r="L17" s="733">
        <v>0</v>
      </c>
      <c r="M17" s="733">
        <v>0</v>
      </c>
      <c r="N17" s="733">
        <v>0</v>
      </c>
      <c r="O17" s="733">
        <v>0</v>
      </c>
      <c r="P17" s="733">
        <v>0</v>
      </c>
      <c r="Q17" s="733">
        <v>0</v>
      </c>
      <c r="R17" s="733">
        <v>0</v>
      </c>
      <c r="S17" s="733">
        <v>0</v>
      </c>
      <c r="T17" s="733">
        <v>0</v>
      </c>
    </row>
    <row r="18" spans="2:20" s="138" customFormat="1" ht="20.100000000000001" customHeight="1">
      <c r="B18" s="143">
        <v>12</v>
      </c>
      <c r="C18" s="734" t="s">
        <v>946</v>
      </c>
      <c r="D18" s="733">
        <v>0</v>
      </c>
      <c r="E18" s="733">
        <v>0</v>
      </c>
      <c r="F18" s="733">
        <v>0</v>
      </c>
      <c r="G18" s="733">
        <v>0</v>
      </c>
      <c r="H18" s="733">
        <v>0</v>
      </c>
      <c r="I18" s="733">
        <v>0</v>
      </c>
      <c r="J18" s="733">
        <v>0</v>
      </c>
      <c r="K18" s="733">
        <v>0</v>
      </c>
      <c r="L18" s="733">
        <v>0</v>
      </c>
      <c r="M18" s="733">
        <v>0</v>
      </c>
      <c r="N18" s="733">
        <v>0</v>
      </c>
      <c r="O18" s="733">
        <v>0</v>
      </c>
      <c r="P18" s="733">
        <v>0</v>
      </c>
      <c r="Q18" s="733">
        <v>0</v>
      </c>
      <c r="R18" s="733">
        <v>0</v>
      </c>
      <c r="S18" s="733">
        <v>0</v>
      </c>
      <c r="T18" s="733">
        <v>0</v>
      </c>
    </row>
    <row r="19" spans="2:20" s="138" customFormat="1" ht="20.100000000000001" customHeight="1" thickBot="1">
      <c r="B19" s="147">
        <v>13</v>
      </c>
      <c r="C19" s="735" t="s">
        <v>945</v>
      </c>
      <c r="D19" s="737">
        <v>0</v>
      </c>
      <c r="E19" s="737">
        <v>0</v>
      </c>
      <c r="F19" s="737">
        <v>0</v>
      </c>
      <c r="G19" s="737">
        <v>0</v>
      </c>
      <c r="H19" s="737">
        <v>0</v>
      </c>
      <c r="I19" s="737">
        <v>0</v>
      </c>
      <c r="J19" s="737">
        <v>0</v>
      </c>
      <c r="K19" s="737">
        <v>0</v>
      </c>
      <c r="L19" s="737">
        <v>0</v>
      </c>
      <c r="M19" s="737">
        <v>0</v>
      </c>
      <c r="N19" s="737">
        <v>0</v>
      </c>
      <c r="O19" s="737">
        <v>0</v>
      </c>
      <c r="P19" s="737">
        <v>0</v>
      </c>
      <c r="Q19" s="737">
        <v>0</v>
      </c>
      <c r="R19" s="737">
        <v>0</v>
      </c>
      <c r="S19" s="737">
        <v>0</v>
      </c>
      <c r="T19" s="737">
        <v>0</v>
      </c>
    </row>
  </sheetData>
  <mergeCells count="4">
    <mergeCell ref="D5:H5"/>
    <mergeCell ref="I5:L5"/>
    <mergeCell ref="M5:P5"/>
    <mergeCell ref="Q5:T5"/>
  </mergeCells>
  <hyperlinks>
    <hyperlink ref="V1" location="Índice!A1" display="Voltar ao Índice" xr:uid="{00000000-0004-0000-3D00-000000000000}"/>
  </hyperlinks>
  <pageMargins left="0.70866141732283472" right="0.70866141732283472" top="0.74803149606299213" bottom="0.74803149606299213" header="0.31496062992125984" footer="0.31496062992125984"/>
  <pageSetup paperSize="9" scale="44" orientation="landscape" cellComments="asDisplayed" r:id="rId1"/>
  <headerFooter>
    <oddFooter>&amp;C&amp;P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6">
    <tabColor rgb="FFFF0000"/>
    <pageSetUpPr fitToPage="1"/>
  </sheetPr>
  <dimension ref="B1:K19"/>
  <sheetViews>
    <sheetView showGridLines="0" zoomScaleNormal="100" zoomScalePageLayoutView="70" workbookViewId="0"/>
  </sheetViews>
  <sheetFormatPr defaultColWidth="9.140625" defaultRowHeight="16.5"/>
  <cols>
    <col min="1" max="1" width="4.7109375" style="1143" customWidth="1"/>
    <col min="2" max="2" width="5.7109375" style="1143" customWidth="1"/>
    <col min="3" max="3" width="45.5703125" style="1143" customWidth="1"/>
    <col min="4" max="4" width="32.140625" style="1143" customWidth="1"/>
    <col min="5" max="5" width="35.42578125" style="1143" customWidth="1"/>
    <col min="6" max="6" width="49.28515625" style="1143" customWidth="1"/>
    <col min="7" max="7" width="4.7109375" style="1143" customWidth="1"/>
    <col min="8" max="8" width="7.28515625" style="1143" customWidth="1"/>
    <col min="9" max="9" width="14.7109375" style="1143" customWidth="1"/>
    <col min="10" max="10" width="9.140625" style="1143"/>
    <col min="11" max="11" width="14.28515625" style="1143" bestFit="1" customWidth="1"/>
    <col min="12" max="16384" width="9.140625" style="1143"/>
  </cols>
  <sheetData>
    <row r="1" spans="2:11" ht="24">
      <c r="B1" s="54" t="s">
        <v>1626</v>
      </c>
      <c r="D1" s="39"/>
      <c r="E1" s="39"/>
      <c r="F1" s="39"/>
      <c r="H1" s="39"/>
      <c r="K1" s="4" t="s">
        <v>4</v>
      </c>
    </row>
    <row r="2" spans="2:11">
      <c r="B2" s="53" t="s">
        <v>5</v>
      </c>
      <c r="D2" s="1100"/>
      <c r="E2" s="1100"/>
      <c r="F2" s="1100"/>
      <c r="H2" s="1100"/>
    </row>
    <row r="3" spans="2:11">
      <c r="I3" s="53"/>
    </row>
    <row r="4" spans="2:11" s="53" customFormat="1" ht="20.100000000000001" customHeight="1" thickBot="1">
      <c r="B4" s="1673"/>
      <c r="C4" s="1673"/>
      <c r="D4" s="766" t="s">
        <v>6</v>
      </c>
      <c r="E4" s="766" t="s">
        <v>7</v>
      </c>
      <c r="F4" s="766" t="s">
        <v>8</v>
      </c>
      <c r="H4" s="766"/>
    </row>
    <row r="5" spans="2:11" s="53" customFormat="1" ht="20.100000000000001" customHeight="1">
      <c r="D5" s="1674" t="s">
        <v>1377</v>
      </c>
      <c r="E5" s="1674"/>
      <c r="F5" s="1674"/>
      <c r="H5" s="766"/>
    </row>
    <row r="6" spans="2:11" s="53" customFormat="1" ht="20.100000000000001" customHeight="1">
      <c r="D6" s="1661" t="s">
        <v>1376</v>
      </c>
      <c r="E6" s="1661"/>
      <c r="F6" s="1617" t="s">
        <v>1375</v>
      </c>
      <c r="H6" s="1011"/>
    </row>
    <row r="7" spans="2:11" s="53" customFormat="1" ht="20.100000000000001" customHeight="1">
      <c r="D7" s="1104"/>
      <c r="E7" s="1104" t="s">
        <v>1374</v>
      </c>
      <c r="F7" s="1675"/>
      <c r="H7" s="1011"/>
    </row>
    <row r="8" spans="2:11" s="53" customFormat="1" ht="25.5" customHeight="1">
      <c r="B8" s="1101">
        <v>1</v>
      </c>
      <c r="C8" s="1102" t="s">
        <v>934</v>
      </c>
      <c r="D8" s="1187">
        <v>8461018.7650000006</v>
      </c>
      <c r="E8" s="1187">
        <v>64484.311418330522</v>
      </c>
      <c r="F8" s="1187">
        <v>26666.397000000001</v>
      </c>
    </row>
    <row r="9" spans="2:11" s="53" customFormat="1" ht="25.5" customHeight="1">
      <c r="B9" s="941">
        <v>2</v>
      </c>
      <c r="C9" s="86" t="s">
        <v>935</v>
      </c>
      <c r="D9" s="1188">
        <v>4167982.145</v>
      </c>
      <c r="E9" s="1188">
        <v>42067.467008367981</v>
      </c>
      <c r="F9" s="1188">
        <v>20225.936000000002</v>
      </c>
      <c r="H9" s="766"/>
    </row>
    <row r="10" spans="2:11" s="53" customFormat="1" ht="25.5" customHeight="1">
      <c r="B10" s="941">
        <v>3</v>
      </c>
      <c r="C10" s="1078" t="s">
        <v>936</v>
      </c>
      <c r="D10" s="1189">
        <v>3424432.3190000001</v>
      </c>
      <c r="E10" s="1189">
        <v>21426.106156577705</v>
      </c>
      <c r="F10" s="1189">
        <v>1304.4670000000001</v>
      </c>
    </row>
    <row r="11" spans="2:11" s="53" customFormat="1" ht="25.5" customHeight="1">
      <c r="B11" s="941">
        <v>4</v>
      </c>
      <c r="C11" s="1078" t="s">
        <v>937</v>
      </c>
      <c r="D11" s="1189">
        <v>0</v>
      </c>
      <c r="E11" s="1189">
        <v>0</v>
      </c>
      <c r="F11" s="1189">
        <v>0</v>
      </c>
    </row>
    <row r="12" spans="2:11" s="53" customFormat="1" ht="25.5" customHeight="1">
      <c r="B12" s="941">
        <v>5</v>
      </c>
      <c r="C12" s="1078" t="s">
        <v>938</v>
      </c>
      <c r="D12" s="1189">
        <v>743549.826</v>
      </c>
      <c r="E12" s="1189">
        <v>20641.360851790272</v>
      </c>
      <c r="F12" s="1189">
        <v>18921.469000000001</v>
      </c>
    </row>
    <row r="13" spans="2:11" s="53" customFormat="1" ht="25.5" customHeight="1">
      <c r="B13" s="941">
        <v>6</v>
      </c>
      <c r="C13" s="1078" t="s">
        <v>939</v>
      </c>
      <c r="D13" s="1189">
        <v>0</v>
      </c>
      <c r="E13" s="1189">
        <v>0</v>
      </c>
      <c r="F13" s="1189">
        <v>0</v>
      </c>
    </row>
    <row r="14" spans="2:11" s="53" customFormat="1" ht="25.5" customHeight="1">
      <c r="B14" s="941">
        <v>7</v>
      </c>
      <c r="C14" s="86" t="s">
        <v>940</v>
      </c>
      <c r="D14" s="1188">
        <v>2833337.2939999998</v>
      </c>
      <c r="E14" s="1188">
        <v>20406.236604028425</v>
      </c>
      <c r="F14" s="1188">
        <v>-201.72700000000009</v>
      </c>
      <c r="H14" s="766"/>
    </row>
    <row r="15" spans="2:11" s="53" customFormat="1" ht="25.5" customHeight="1">
      <c r="B15" s="941">
        <v>8</v>
      </c>
      <c r="C15" s="1078" t="s">
        <v>941</v>
      </c>
      <c r="D15" s="1189">
        <v>1312417.2239999999</v>
      </c>
      <c r="E15" s="1189">
        <v>6208.1291633130359</v>
      </c>
      <c r="F15" s="1189">
        <v>1997.4590000000001</v>
      </c>
    </row>
    <row r="16" spans="2:11" s="53" customFormat="1" ht="25.5" customHeight="1">
      <c r="B16" s="941">
        <v>9</v>
      </c>
      <c r="C16" s="1078" t="s">
        <v>942</v>
      </c>
      <c r="D16" s="1189">
        <v>1520920.07</v>
      </c>
      <c r="E16" s="1189">
        <v>14198.107440715388</v>
      </c>
      <c r="F16" s="1189">
        <v>-2199.1860000000001</v>
      </c>
    </row>
    <row r="17" spans="2:6" s="53" customFormat="1" ht="25.5" customHeight="1">
      <c r="B17" s="941">
        <v>10</v>
      </c>
      <c r="C17" s="1078" t="s">
        <v>943</v>
      </c>
      <c r="D17" s="1189">
        <v>0</v>
      </c>
      <c r="E17" s="1189">
        <v>0</v>
      </c>
      <c r="F17" s="1189">
        <v>0</v>
      </c>
    </row>
    <row r="18" spans="2:6" s="53" customFormat="1" ht="25.5" customHeight="1">
      <c r="B18" s="941">
        <v>11</v>
      </c>
      <c r="C18" s="1078" t="s">
        <v>944</v>
      </c>
      <c r="D18" s="1189">
        <v>0</v>
      </c>
      <c r="E18" s="1189">
        <v>0</v>
      </c>
      <c r="F18" s="1189">
        <v>0</v>
      </c>
    </row>
    <row r="19" spans="2:6" s="53" customFormat="1" ht="25.5" customHeight="1" thickBot="1">
      <c r="B19" s="1103">
        <v>12</v>
      </c>
      <c r="C19" s="1081" t="s">
        <v>939</v>
      </c>
      <c r="D19" s="1190">
        <v>0</v>
      </c>
      <c r="E19" s="1190">
        <v>0</v>
      </c>
      <c r="F19" s="1190">
        <v>0</v>
      </c>
    </row>
  </sheetData>
  <mergeCells count="4">
    <mergeCell ref="B4:C4"/>
    <mergeCell ref="D5:F5"/>
    <mergeCell ref="D6:E6"/>
    <mergeCell ref="F6:F7"/>
  </mergeCells>
  <hyperlinks>
    <hyperlink ref="K1" location="Índice!A1" display="Voltar ao Índice" xr:uid="{00000000-0004-0000-3E00-000000000000}"/>
  </hyperlinks>
  <pageMargins left="0.70866141732283472" right="0.70866141732283472" top="0.74803149606299213" bottom="0.74803149606299213" header="0.31496062992125984" footer="0.31496062992125984"/>
  <pageSetup paperSize="9" scale="77" orientation="landscape" r:id="rId1"/>
  <headerFooter>
    <oddFooter>&amp;C&amp;P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7">
    <tabColor rgb="FFFF0000"/>
    <pageSetUpPr fitToPage="1"/>
  </sheetPr>
  <dimension ref="B1:F15"/>
  <sheetViews>
    <sheetView showGridLines="0" zoomScaleNormal="100" zoomScalePageLayoutView="80" workbookViewId="0"/>
  </sheetViews>
  <sheetFormatPr defaultColWidth="11.42578125" defaultRowHeight="18.75"/>
  <cols>
    <col min="1" max="1" width="4.7109375" style="2" customWidth="1"/>
    <col min="2" max="2" width="6.7109375" style="2" customWidth="1"/>
    <col min="3" max="3" width="34.7109375" style="2" bestFit="1" customWidth="1"/>
    <col min="4" max="4" width="11.5703125" style="2" customWidth="1"/>
    <col min="5" max="5" width="15.28515625" style="2" customWidth="1"/>
    <col min="6" max="6" width="14.28515625" style="2" bestFit="1" customWidth="1"/>
    <col min="7" max="16384" width="11.42578125" style="2"/>
  </cols>
  <sheetData>
    <row r="1" spans="2:6" s="51" customFormat="1" ht="25.5" customHeight="1">
      <c r="B1" s="54" t="s">
        <v>981</v>
      </c>
      <c r="C1" s="767"/>
      <c r="D1" s="1143"/>
      <c r="E1" s="1143"/>
      <c r="F1" s="4" t="s">
        <v>4</v>
      </c>
    </row>
    <row r="2" spans="2:6" s="51" customFormat="1" ht="22.5" customHeight="1">
      <c r="B2" s="31" t="s">
        <v>5</v>
      </c>
      <c r="C2" s="767"/>
      <c r="D2" s="1143"/>
      <c r="E2" s="1143"/>
    </row>
    <row r="3" spans="2:6" ht="20.100000000000001" customHeight="1">
      <c r="B3" s="31"/>
      <c r="C3" s="12"/>
      <c r="D3" s="766" t="s">
        <v>6</v>
      </c>
    </row>
    <row r="4" spans="2:6" s="1145" customFormat="1" ht="20.100000000000001" customHeight="1" thickBot="1">
      <c r="B4" s="564"/>
      <c r="C4" s="1122"/>
      <c r="D4" s="765" t="s">
        <v>160</v>
      </c>
    </row>
    <row r="5" spans="2:6" s="15" customFormat="1" ht="20.100000000000001" customHeight="1">
      <c r="B5" s="764"/>
      <c r="C5" s="763" t="s">
        <v>980</v>
      </c>
      <c r="D5" s="762"/>
    </row>
    <row r="6" spans="2:6" s="15" customFormat="1" ht="20.100000000000001" customHeight="1">
      <c r="B6" s="759">
        <v>1</v>
      </c>
      <c r="C6" s="731" t="s">
        <v>979</v>
      </c>
      <c r="D6" s="758">
        <v>95.313999999999993</v>
      </c>
    </row>
    <row r="7" spans="2:6" s="15" customFormat="1" ht="20.100000000000001" customHeight="1">
      <c r="B7" s="759">
        <v>2</v>
      </c>
      <c r="C7" s="731" t="s">
        <v>978</v>
      </c>
      <c r="D7" s="758">
        <v>0</v>
      </c>
    </row>
    <row r="8" spans="2:6" s="15" customFormat="1" ht="20.100000000000001" customHeight="1">
      <c r="B8" s="759">
        <v>3</v>
      </c>
      <c r="C8" s="731" t="s">
        <v>977</v>
      </c>
      <c r="D8" s="758">
        <v>0</v>
      </c>
    </row>
    <row r="9" spans="2:6" s="15" customFormat="1" ht="20.100000000000001" customHeight="1">
      <c r="B9" s="759">
        <v>4</v>
      </c>
      <c r="C9" s="731" t="s">
        <v>976</v>
      </c>
      <c r="D9" s="758">
        <v>0</v>
      </c>
    </row>
    <row r="10" spans="2:6" s="15" customFormat="1" ht="20.100000000000001" customHeight="1">
      <c r="B10" s="759"/>
      <c r="C10" s="761" t="s">
        <v>975</v>
      </c>
      <c r="D10" s="760"/>
    </row>
    <row r="11" spans="2:6" s="15" customFormat="1" ht="20.100000000000001" customHeight="1">
      <c r="B11" s="759">
        <v>5</v>
      </c>
      <c r="C11" s="731" t="s">
        <v>974</v>
      </c>
      <c r="D11" s="758">
        <v>0</v>
      </c>
    </row>
    <row r="12" spans="2:6" s="15" customFormat="1" ht="20.100000000000001" customHeight="1">
      <c r="B12" s="759">
        <v>6</v>
      </c>
      <c r="C12" s="731" t="s">
        <v>973</v>
      </c>
      <c r="D12" s="758">
        <v>0</v>
      </c>
    </row>
    <row r="13" spans="2:6" s="15" customFormat="1" ht="20.100000000000001" customHeight="1">
      <c r="B13" s="759">
        <v>7</v>
      </c>
      <c r="C13" s="731" t="s">
        <v>972</v>
      </c>
      <c r="D13" s="758"/>
    </row>
    <row r="14" spans="2:6" s="15" customFormat="1" ht="20.100000000000001" customHeight="1">
      <c r="B14" s="641">
        <v>8</v>
      </c>
      <c r="C14" s="640" t="s">
        <v>971</v>
      </c>
      <c r="D14" s="758">
        <v>0</v>
      </c>
    </row>
    <row r="15" spans="2:6" s="15" customFormat="1" ht="20.100000000000001" customHeight="1" thickBot="1">
      <c r="B15" s="757">
        <v>9</v>
      </c>
      <c r="C15" s="756" t="s">
        <v>118</v>
      </c>
      <c r="D15" s="755">
        <f>SUM(D6:D14)</f>
        <v>95.313999999999993</v>
      </c>
    </row>
  </sheetData>
  <hyperlinks>
    <hyperlink ref="F1" location="Índice!A1" display="Voltar ao Índice" xr:uid="{00000000-0004-0000-3F00-000000000000}"/>
  </hyperlinks>
  <pageMargins left="0.70866141732283472" right="0.70866141732283472" top="0.74803149606299213" bottom="0.74803149606299213" header="0.31496062992125984" footer="0.31496062992125984"/>
  <pageSetup paperSize="9" orientation="landscape" r:id="rId1"/>
  <headerFooter>
    <oddFooter>&amp;C&amp;P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71">
    <tabColor rgb="FFFF0000"/>
  </sheetPr>
  <dimension ref="A1:K10"/>
  <sheetViews>
    <sheetView showGridLines="0" zoomScaleNormal="100" zoomScalePageLayoutView="60" workbookViewId="0"/>
  </sheetViews>
  <sheetFormatPr defaultColWidth="9.140625" defaultRowHeight="18.75"/>
  <cols>
    <col min="1" max="1" width="4.7109375" style="456" customWidth="1"/>
    <col min="2" max="2" width="6.7109375" style="2" customWidth="1"/>
    <col min="3" max="3" width="48.42578125" style="2" customWidth="1"/>
    <col min="4" max="8" width="15.7109375" style="2" customWidth="1"/>
    <col min="9" max="9" width="4.7109375" style="456" customWidth="1"/>
    <col min="10" max="10" width="12.42578125" style="2" customWidth="1"/>
    <col min="11" max="11" width="14" style="634" bestFit="1" customWidth="1"/>
    <col min="12" max="12" width="52.42578125" style="2" customWidth="1"/>
    <col min="13" max="16384" width="9.140625" style="2"/>
  </cols>
  <sheetData>
    <row r="1" spans="2:11" s="780" customFormat="1" ht="25.5" customHeight="1">
      <c r="B1" s="1" t="s">
        <v>1627</v>
      </c>
      <c r="D1" s="781"/>
      <c r="I1" s="114"/>
      <c r="J1" s="557"/>
      <c r="K1" s="4" t="s">
        <v>4</v>
      </c>
    </row>
    <row r="2" spans="2:11" s="780" customFormat="1" ht="22.5" customHeight="1">
      <c r="I2" s="114"/>
    </row>
    <row r="3" spans="2:11" ht="24.75" customHeight="1">
      <c r="B3" s="1676" t="s">
        <v>992</v>
      </c>
      <c r="C3" s="1676"/>
      <c r="D3" s="1486" t="s">
        <v>6</v>
      </c>
      <c r="E3" s="1486" t="s">
        <v>7</v>
      </c>
      <c r="F3" s="1486" t="s">
        <v>8</v>
      </c>
      <c r="G3" s="1486" t="s">
        <v>9</v>
      </c>
      <c r="H3" s="1487" t="s">
        <v>10</v>
      </c>
      <c r="I3" s="114"/>
    </row>
    <row r="4" spans="2:11" ht="24.75" customHeight="1">
      <c r="B4" s="1677"/>
      <c r="C4" s="1677"/>
      <c r="D4" s="1679" t="s">
        <v>991</v>
      </c>
      <c r="E4" s="1679"/>
      <c r="F4" s="1679"/>
      <c r="G4" s="1680" t="s">
        <v>475</v>
      </c>
      <c r="H4" s="1680" t="s">
        <v>990</v>
      </c>
      <c r="I4" s="114"/>
    </row>
    <row r="5" spans="2:11" ht="24.75" customHeight="1" thickBot="1">
      <c r="B5" s="1678"/>
      <c r="C5" s="1678"/>
      <c r="D5" s="1488" t="s">
        <v>989</v>
      </c>
      <c r="E5" s="1488" t="s">
        <v>988</v>
      </c>
      <c r="F5" s="1488" t="s">
        <v>987</v>
      </c>
      <c r="G5" s="1681"/>
      <c r="H5" s="1681"/>
      <c r="I5" s="114"/>
    </row>
    <row r="6" spans="2:11" ht="31.5" customHeight="1">
      <c r="B6" s="779">
        <v>1</v>
      </c>
      <c r="C6" s="550" t="s">
        <v>986</v>
      </c>
      <c r="D6" s="778"/>
      <c r="E6" s="778"/>
      <c r="F6" s="778"/>
      <c r="G6" s="778"/>
      <c r="H6" s="778"/>
      <c r="I6" s="114"/>
    </row>
    <row r="7" spans="2:11" ht="31.5" customHeight="1">
      <c r="B7" s="774">
        <v>2</v>
      </c>
      <c r="C7" s="549" t="s">
        <v>985</v>
      </c>
      <c r="D7" s="777">
        <v>1306956.3709999986</v>
      </c>
      <c r="E7" s="777">
        <v>1306956.3709999986</v>
      </c>
      <c r="F7" s="777">
        <v>1306956.3709999986</v>
      </c>
      <c r="G7" s="777">
        <v>232478.61986999999</v>
      </c>
      <c r="H7" s="777">
        <v>2905982.7483800002</v>
      </c>
      <c r="I7" s="114"/>
    </row>
    <row r="8" spans="2:11" ht="31.5" customHeight="1">
      <c r="B8" s="774">
        <v>3</v>
      </c>
      <c r="C8" s="549" t="s">
        <v>984</v>
      </c>
      <c r="D8" s="777">
        <f>+D7</f>
        <v>1306956.3709999986</v>
      </c>
      <c r="E8" s="777">
        <f>+E7</f>
        <v>1306956.3709999986</v>
      </c>
      <c r="F8" s="777">
        <f>+F7</f>
        <v>1306956.3709999986</v>
      </c>
      <c r="G8" s="776"/>
      <c r="H8" s="775"/>
      <c r="I8" s="114"/>
    </row>
    <row r="9" spans="2:11" ht="31.5" customHeight="1">
      <c r="B9" s="774">
        <v>4</v>
      </c>
      <c r="C9" s="549" t="s">
        <v>983</v>
      </c>
      <c r="D9" s="773"/>
      <c r="E9" s="773"/>
      <c r="F9" s="773"/>
      <c r="G9" s="772"/>
      <c r="H9" s="771"/>
      <c r="I9" s="114"/>
    </row>
    <row r="10" spans="2:11" ht="31.5" customHeight="1" thickBot="1">
      <c r="B10" s="770">
        <v>5</v>
      </c>
      <c r="C10" s="769" t="s">
        <v>982</v>
      </c>
      <c r="D10" s="768"/>
      <c r="E10" s="768"/>
      <c r="F10" s="768"/>
      <c r="G10" s="768"/>
      <c r="H10" s="768"/>
      <c r="I10" s="114"/>
    </row>
  </sheetData>
  <mergeCells count="4">
    <mergeCell ref="B3:C5"/>
    <mergeCell ref="D4:F4"/>
    <mergeCell ref="G4:G5"/>
    <mergeCell ref="H4:H5"/>
  </mergeCells>
  <hyperlinks>
    <hyperlink ref="K1" location="Índice!A1" display="Voltar ao Índice" xr:uid="{00000000-0004-0000-4300-000000000000}"/>
  </hyperlinks>
  <pageMargins left="0.70866141732283472" right="0.70866141732283472" top="0.74803149606299213" bottom="0.74803149606299213" header="0.31496062992125984" footer="0.31496062992125984"/>
  <pageSetup paperSize="9" scale="75" orientation="landscape" r:id="rId1"/>
  <headerFooter>
    <oddFooter>&amp;C&amp;P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3">
    <tabColor rgb="FFFF0000"/>
  </sheetPr>
  <dimension ref="A1:L11"/>
  <sheetViews>
    <sheetView showGridLines="0" zoomScaleNormal="100" zoomScalePageLayoutView="64" workbookViewId="0"/>
  </sheetViews>
  <sheetFormatPr defaultColWidth="9.140625" defaultRowHeight="16.5"/>
  <cols>
    <col min="1" max="1" width="4.7109375" style="784" customWidth="1"/>
    <col min="2" max="2" width="4.85546875" style="1145" customWidth="1"/>
    <col min="3" max="3" width="28.85546875" style="1145" bestFit="1" customWidth="1"/>
    <col min="4" max="4" width="23.42578125" style="1145" bestFit="1" customWidth="1"/>
    <col min="5" max="6" width="22.140625" style="1145" customWidth="1"/>
    <col min="7" max="9" width="22.140625" style="1145" hidden="1" customWidth="1"/>
    <col min="10" max="10" width="22.140625" style="1145" customWidth="1"/>
    <col min="11" max="11" width="4.7109375" style="1145" customWidth="1"/>
    <col min="12" max="12" width="14" style="1145" bestFit="1" customWidth="1"/>
    <col min="13" max="16384" width="9.140625" style="1145"/>
  </cols>
  <sheetData>
    <row r="1" spans="2:12" s="1144" customFormat="1" ht="19.5">
      <c r="B1" s="754" t="s">
        <v>1628</v>
      </c>
      <c r="D1" s="786"/>
      <c r="K1" s="785"/>
      <c r="L1" s="4" t="s">
        <v>4</v>
      </c>
    </row>
    <row r="2" spans="2:12" s="1144" customFormat="1">
      <c r="K2" s="785"/>
    </row>
    <row r="3" spans="2:12" s="46" customFormat="1" ht="20.100000000000001" customHeight="1">
      <c r="B3" s="1641"/>
      <c r="C3" s="1641"/>
      <c r="D3" s="434" t="s">
        <v>6</v>
      </c>
      <c r="E3" s="434" t="s">
        <v>7</v>
      </c>
      <c r="F3" s="434" t="s">
        <v>8</v>
      </c>
      <c r="G3" s="434" t="s">
        <v>644</v>
      </c>
      <c r="H3" s="569" t="s">
        <v>643</v>
      </c>
      <c r="I3" s="434"/>
      <c r="J3" s="434" t="s">
        <v>9</v>
      </c>
      <c r="K3" s="434"/>
    </row>
    <row r="4" spans="2:12" s="46" customFormat="1" ht="27.95" customHeight="1" thickBot="1">
      <c r="B4" s="1577" t="s">
        <v>993</v>
      </c>
      <c r="C4" s="1577"/>
      <c r="D4" s="1682" t="s">
        <v>994</v>
      </c>
      <c r="E4" s="1682"/>
      <c r="F4" s="1682" t="s">
        <v>995</v>
      </c>
      <c r="G4" s="1682"/>
      <c r="H4" s="1682"/>
      <c r="I4" s="1682"/>
      <c r="J4" s="1682"/>
      <c r="K4" s="434"/>
    </row>
    <row r="5" spans="2:12" s="46" customFormat="1" ht="20.100000000000001" customHeight="1">
      <c r="B5" s="1577"/>
      <c r="C5" s="1577"/>
      <c r="D5" s="782" t="s">
        <v>1596</v>
      </c>
      <c r="E5" s="782" t="s">
        <v>442</v>
      </c>
      <c r="F5" s="782" t="s">
        <v>1596</v>
      </c>
      <c r="G5" s="783">
        <v>44896</v>
      </c>
      <c r="H5" s="569">
        <v>0</v>
      </c>
      <c r="I5" s="434">
        <v>0</v>
      </c>
      <c r="J5" s="782" t="s">
        <v>442</v>
      </c>
      <c r="K5" s="434"/>
    </row>
    <row r="6" spans="2:12" s="46" customFormat="1" ht="23.1" customHeight="1">
      <c r="B6" s="787">
        <v>1</v>
      </c>
      <c r="C6" s="788" t="s">
        <v>996</v>
      </c>
      <c r="D6" s="1134">
        <v>-402540</v>
      </c>
      <c r="E6" s="1134">
        <v>13950</v>
      </c>
      <c r="F6" s="1134">
        <v>63100</v>
      </c>
      <c r="G6" s="1134">
        <v>0</v>
      </c>
      <c r="H6" s="1134">
        <v>0</v>
      </c>
      <c r="I6" s="1134">
        <v>0</v>
      </c>
      <c r="J6" s="1134">
        <v>158620</v>
      </c>
      <c r="K6" s="789"/>
    </row>
    <row r="7" spans="2:12" s="46" customFormat="1" ht="23.1" customHeight="1">
      <c r="B7" s="787">
        <v>2</v>
      </c>
      <c r="C7" s="788" t="s">
        <v>997</v>
      </c>
      <c r="D7" s="1134">
        <v>220960</v>
      </c>
      <c r="E7" s="1134">
        <v>-24960</v>
      </c>
      <c r="F7" s="1134">
        <v>-63020</v>
      </c>
      <c r="G7" s="1134">
        <v>0</v>
      </c>
      <c r="H7" s="1134">
        <v>0</v>
      </c>
      <c r="I7" s="1134">
        <v>0</v>
      </c>
      <c r="J7" s="1134">
        <v>-174150</v>
      </c>
      <c r="K7" s="789"/>
    </row>
    <row r="8" spans="2:12" s="46" customFormat="1" ht="23.1" customHeight="1">
      <c r="B8" s="787">
        <v>3</v>
      </c>
      <c r="C8" s="788" t="s">
        <v>998</v>
      </c>
      <c r="D8" s="1134">
        <v>-102230</v>
      </c>
      <c r="E8" s="1134">
        <v>5690</v>
      </c>
      <c r="F8" s="1135"/>
      <c r="G8" s="1136"/>
      <c r="H8" s="1136"/>
      <c r="I8" s="1136"/>
      <c r="J8" s="1135"/>
      <c r="K8" s="789"/>
    </row>
    <row r="9" spans="2:12" s="46" customFormat="1" ht="23.1" customHeight="1">
      <c r="B9" s="787">
        <v>4</v>
      </c>
      <c r="C9" s="788" t="s">
        <v>999</v>
      </c>
      <c r="D9" s="1134">
        <v>25320</v>
      </c>
      <c r="E9" s="1134">
        <v>-13540</v>
      </c>
      <c r="F9" s="1137"/>
      <c r="G9" s="1138"/>
      <c r="H9" s="1138"/>
      <c r="I9" s="1138"/>
      <c r="J9" s="1137"/>
    </row>
    <row r="10" spans="2:12" s="46" customFormat="1" ht="23.1" customHeight="1">
      <c r="B10" s="787">
        <v>5</v>
      </c>
      <c r="C10" s="788" t="s">
        <v>1000</v>
      </c>
      <c r="D10" s="1134">
        <v>-81830</v>
      </c>
      <c r="E10" s="1134">
        <v>48750</v>
      </c>
      <c r="F10" s="1137"/>
      <c r="G10" s="1138"/>
      <c r="H10" s="1138"/>
      <c r="I10" s="1138"/>
      <c r="J10" s="1137"/>
    </row>
    <row r="11" spans="2:12" s="46" customFormat="1" ht="23.1" customHeight="1" thickBot="1">
      <c r="B11" s="790">
        <v>6</v>
      </c>
      <c r="C11" s="791" t="s">
        <v>1001</v>
      </c>
      <c r="D11" s="1139">
        <v>37330</v>
      </c>
      <c r="E11" s="1139">
        <v>-104420</v>
      </c>
      <c r="F11" s="1140"/>
      <c r="G11" s="1141"/>
      <c r="H11" s="1141"/>
      <c r="I11" s="1141"/>
      <c r="J11" s="1140"/>
    </row>
  </sheetData>
  <mergeCells count="4">
    <mergeCell ref="B3:C3"/>
    <mergeCell ref="B4:C5"/>
    <mergeCell ref="D4:E4"/>
    <mergeCell ref="F4:J4"/>
  </mergeCells>
  <hyperlinks>
    <hyperlink ref="L1" location="Índice!A1" display="Voltar ao Índice" xr:uid="{00000000-0004-0000-4500-000000000000}"/>
  </hyperlinks>
  <pageMargins left="0.7" right="0.7" top="1.135" bottom="0.75" header="0.3" footer="0.3"/>
  <pageSetup scale="69" orientation="landscape" r:id="rId1"/>
  <headerFooter>
    <oddFooter>&amp;C&amp;P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4">
    <tabColor rgb="FFFF0000"/>
    <pageSetUpPr fitToPage="1"/>
  </sheetPr>
  <dimension ref="A1:L8"/>
  <sheetViews>
    <sheetView showGridLines="0" showZeros="0" zoomScaleNormal="100" workbookViewId="0"/>
  </sheetViews>
  <sheetFormatPr defaultColWidth="9.140625" defaultRowHeight="15" customHeight="1"/>
  <cols>
    <col min="1" max="1" width="4.5703125" style="540" customWidth="1"/>
    <col min="2" max="2" width="28.5703125" style="794" customWidth="1"/>
    <col min="3" max="4" width="22.7109375" style="794" customWidth="1"/>
    <col min="5" max="5" width="4.5703125" style="540" customWidth="1"/>
    <col min="6" max="6" width="16" style="794" customWidth="1"/>
    <col min="7" max="16384" width="9.140625" style="794"/>
  </cols>
  <sheetData>
    <row r="1" spans="2:12" s="542" customFormat="1" ht="18.75">
      <c r="B1" s="1683" t="s">
        <v>1010</v>
      </c>
      <c r="C1" s="1683"/>
      <c r="D1" s="1683"/>
      <c r="E1" s="540"/>
      <c r="F1" s="4" t="s">
        <v>4</v>
      </c>
      <c r="I1" s="1684"/>
      <c r="J1" s="1684"/>
      <c r="K1" s="1684"/>
      <c r="L1" s="1684"/>
    </row>
    <row r="2" spans="2:12" s="542" customFormat="1" ht="15" customHeight="1">
      <c r="B2" s="793" t="s">
        <v>741</v>
      </c>
      <c r="C2" s="807"/>
      <c r="D2" s="807"/>
      <c r="E2" s="540"/>
      <c r="F2" s="794"/>
      <c r="I2" s="1684"/>
      <c r="J2" s="1684"/>
      <c r="K2" s="1684"/>
      <c r="L2" s="1684"/>
    </row>
    <row r="3" spans="2:12" s="544" customFormat="1" ht="20.100000000000001" customHeight="1" thickBot="1">
      <c r="B3" s="808"/>
      <c r="C3" s="809"/>
      <c r="D3" s="810"/>
      <c r="E3" s="543"/>
      <c r="F3" s="792"/>
      <c r="I3" s="1684"/>
      <c r="J3" s="1684"/>
      <c r="K3" s="1684"/>
      <c r="L3" s="1684"/>
    </row>
    <row r="4" spans="2:12" s="544" customFormat="1" ht="30" customHeight="1">
      <c r="B4" s="798"/>
      <c r="C4" s="806" t="s">
        <v>1596</v>
      </c>
      <c r="D4" s="806" t="s">
        <v>442</v>
      </c>
      <c r="E4" s="543"/>
      <c r="F4" s="799"/>
      <c r="I4" s="1684"/>
      <c r="J4" s="1684"/>
      <c r="K4" s="1684"/>
      <c r="L4" s="1684"/>
    </row>
    <row r="5" spans="2:12" s="544" customFormat="1" ht="25.5" customHeight="1">
      <c r="B5" s="811" t="s">
        <v>1003</v>
      </c>
      <c r="C5" s="814">
        <v>15992728.005493255</v>
      </c>
      <c r="D5" s="815">
        <v>12920286.017390003</v>
      </c>
      <c r="E5" s="543"/>
      <c r="F5" s="799"/>
      <c r="I5" s="1684"/>
      <c r="J5" s="1684"/>
      <c r="K5" s="1684"/>
      <c r="L5" s="1684"/>
    </row>
    <row r="6" spans="2:12" s="544" customFormat="1" ht="25.5" customHeight="1">
      <c r="B6" s="812" t="s">
        <v>1002</v>
      </c>
      <c r="C6" s="816">
        <v>0</v>
      </c>
      <c r="D6" s="816">
        <v>0</v>
      </c>
      <c r="E6" s="543"/>
      <c r="F6" s="792"/>
    </row>
    <row r="7" spans="2:12" s="544" customFormat="1" ht="25.5" customHeight="1" thickBot="1">
      <c r="B7" s="813" t="s">
        <v>155</v>
      </c>
      <c r="C7" s="817">
        <f>+C6+C5</f>
        <v>15992728.005493255</v>
      </c>
      <c r="D7" s="817">
        <f>+D6+D5</f>
        <v>12920286.017390003</v>
      </c>
      <c r="E7" s="543"/>
      <c r="F7" s="792"/>
    </row>
    <row r="8" spans="2:12" s="542" customFormat="1" ht="25.5" customHeight="1">
      <c r="B8" s="1685"/>
      <c r="C8" s="1685"/>
      <c r="D8" s="1685"/>
      <c r="E8" s="543"/>
      <c r="F8" s="794"/>
    </row>
  </sheetData>
  <mergeCells count="3">
    <mergeCell ref="B1:D1"/>
    <mergeCell ref="I1:L5"/>
    <mergeCell ref="B8:D8"/>
  </mergeCells>
  <hyperlinks>
    <hyperlink ref="F1" location="Índice!A1" display="Voltar ao Índice" xr:uid="{00000000-0004-0000-4600-000000000000}"/>
  </hyperlinks>
  <printOptions horizontalCentered="1"/>
  <pageMargins left="0.74803149606299213" right="0.74803149606299213" top="0.98425196850393704" bottom="0.98425196850393704" header="0.51181102362204722" footer="0.51181102362204722"/>
  <pageSetup paperSize="9" scale="56" orientation="portrait" horizontalDpi="1200" verticalDpi="1200" r:id="rId1"/>
  <headerFooter alignWithMargins="0">
    <oddFooter>&amp;C&amp;F&amp;R&amp;D &amp;T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5">
    <tabColor rgb="FFFF0000"/>
    <pageSetUpPr fitToPage="1"/>
  </sheetPr>
  <dimension ref="A1:L13"/>
  <sheetViews>
    <sheetView showGridLines="0" showZeros="0" zoomScaleNormal="100" workbookViewId="0"/>
  </sheetViews>
  <sheetFormatPr defaultColWidth="9.140625" defaultRowHeight="15" customHeight="1"/>
  <cols>
    <col min="1" max="1" width="4.5703125" style="540" customWidth="1"/>
    <col min="2" max="2" width="46.140625" style="794" customWidth="1"/>
    <col min="3" max="4" width="15.7109375" style="794" customWidth="1"/>
    <col min="5" max="5" width="4.5703125" style="540" customWidth="1"/>
    <col min="6" max="6" width="20.28515625" style="794" customWidth="1"/>
    <col min="7" max="16384" width="9.140625" style="794"/>
  </cols>
  <sheetData>
    <row r="1" spans="2:12" s="542" customFormat="1" ht="18.75">
      <c r="B1" s="1683" t="s">
        <v>1009</v>
      </c>
      <c r="C1" s="1683"/>
      <c r="D1" s="541"/>
      <c r="E1" s="540"/>
      <c r="F1" s="4" t="s">
        <v>4</v>
      </c>
      <c r="I1" s="1684"/>
      <c r="J1" s="1684"/>
      <c r="K1" s="1684"/>
      <c r="L1" s="1684"/>
    </row>
    <row r="2" spans="2:12" s="542" customFormat="1" ht="15" customHeight="1">
      <c r="B2" s="793" t="s">
        <v>741</v>
      </c>
      <c r="C2" s="541"/>
      <c r="D2" s="541"/>
      <c r="E2" s="540"/>
      <c r="F2" s="794"/>
      <c r="I2" s="1684"/>
      <c r="J2" s="1684"/>
      <c r="K2" s="1684"/>
      <c r="L2" s="1684"/>
    </row>
    <row r="3" spans="2:12" s="542" customFormat="1" ht="15" customHeight="1" thickBot="1">
      <c r="B3" s="795"/>
      <c r="C3" s="796"/>
      <c r="D3" s="797"/>
      <c r="E3" s="543"/>
      <c r="F3" s="794"/>
      <c r="I3" s="1684"/>
      <c r="J3" s="1684"/>
      <c r="K3" s="1684"/>
      <c r="L3" s="1684"/>
    </row>
    <row r="4" spans="2:12" s="544" customFormat="1" ht="31.5" customHeight="1">
      <c r="B4" s="798"/>
      <c r="C4" s="806" t="s">
        <v>1596</v>
      </c>
      <c r="D4" s="806" t="s">
        <v>442</v>
      </c>
      <c r="E4" s="543"/>
      <c r="F4" s="799"/>
      <c r="I4" s="1684"/>
      <c r="J4" s="1684"/>
      <c r="K4" s="1684"/>
      <c r="L4" s="1684"/>
    </row>
    <row r="5" spans="2:12" s="544" customFormat="1" ht="27.75" customHeight="1">
      <c r="B5" s="802" t="s">
        <v>1008</v>
      </c>
      <c r="C5" s="803"/>
      <c r="D5" s="803"/>
      <c r="E5" s="543"/>
      <c r="F5" s="792"/>
      <c r="I5" s="1684"/>
      <c r="J5" s="1684"/>
      <c r="K5" s="1684"/>
      <c r="L5" s="1684"/>
    </row>
    <row r="6" spans="2:12" s="544" customFormat="1" ht="27.75" customHeight="1">
      <c r="B6" s="1256" t="s">
        <v>1007</v>
      </c>
      <c r="C6" s="804">
        <v>15992728.005493244</v>
      </c>
      <c r="D6" s="804">
        <v>12920286.01739</v>
      </c>
      <c r="E6" s="543"/>
      <c r="F6" s="792"/>
      <c r="I6" s="800"/>
      <c r="J6" s="800"/>
      <c r="K6" s="800"/>
      <c r="L6" s="800"/>
    </row>
    <row r="7" spans="2:12" s="544" customFormat="1" ht="27.75" customHeight="1">
      <c r="B7" s="1256" t="s">
        <v>1006</v>
      </c>
      <c r="C7" s="804">
        <v>384075.06931629422</v>
      </c>
      <c r="D7" s="804">
        <v>488432.6968024628</v>
      </c>
      <c r="E7" s="543"/>
      <c r="F7" s="792"/>
      <c r="I7" s="800"/>
      <c r="J7" s="800"/>
      <c r="K7" s="800"/>
      <c r="L7" s="800"/>
    </row>
    <row r="8" spans="2:12" s="544" customFormat="1" ht="27.75" customHeight="1">
      <c r="B8" s="805"/>
      <c r="C8" s="1257">
        <f>SUM(C6:C7)</f>
        <v>16376803.074809538</v>
      </c>
      <c r="D8" s="1257">
        <f>SUM(D6:D7)</f>
        <v>13408718.714192463</v>
      </c>
      <c r="E8" s="543"/>
      <c r="F8" s="792"/>
      <c r="I8" s="800"/>
      <c r="J8" s="800"/>
      <c r="K8" s="800"/>
      <c r="L8" s="800"/>
    </row>
    <row r="9" spans="2:12" s="544" customFormat="1" ht="27.75" customHeight="1">
      <c r="B9" s="1258" t="s">
        <v>1005</v>
      </c>
      <c r="C9" s="1259">
        <v>-804376.89</v>
      </c>
      <c r="D9" s="1259">
        <v>-4807759.3710000003</v>
      </c>
      <c r="E9" s="543"/>
      <c r="F9" s="792"/>
    </row>
    <row r="10" spans="2:12" s="544" customFormat="1" ht="27.75" customHeight="1" thickBot="1">
      <c r="B10" s="1260" t="s">
        <v>1004</v>
      </c>
      <c r="C10" s="1261">
        <f>+C8-C9</f>
        <v>17181179.964809537</v>
      </c>
      <c r="D10" s="1261">
        <f>+D8-D9</f>
        <v>18216478.085192464</v>
      </c>
      <c r="E10" s="543"/>
      <c r="F10" s="792"/>
    </row>
    <row r="11" spans="2:12" s="542" customFormat="1" ht="15.75">
      <c r="B11" s="801"/>
      <c r="C11" s="801"/>
      <c r="D11" s="801"/>
      <c r="E11" s="543"/>
      <c r="F11" s="794"/>
    </row>
    <row r="12" spans="2:12" s="542" customFormat="1" ht="45" customHeight="1">
      <c r="B12" s="1686"/>
      <c r="C12" s="1686"/>
      <c r="D12" s="1686"/>
      <c r="E12" s="548"/>
    </row>
    <row r="13" spans="2:12" s="542" customFormat="1" ht="18" customHeight="1">
      <c r="B13" s="1686"/>
      <c r="C13" s="1686"/>
      <c r="D13" s="1686"/>
      <c r="E13" s="548"/>
    </row>
  </sheetData>
  <mergeCells count="4">
    <mergeCell ref="B1:C1"/>
    <mergeCell ref="I1:L5"/>
    <mergeCell ref="B12:D12"/>
    <mergeCell ref="B13:D13"/>
  </mergeCells>
  <hyperlinks>
    <hyperlink ref="F1" location="Índice!A1" display="Voltar ao Índice" xr:uid="{00000000-0004-0000-4700-000000000000}"/>
  </hyperlinks>
  <printOptions horizontalCentered="1"/>
  <pageMargins left="0.74803149606299213" right="0.74803149606299213" top="0.98425196850393704" bottom="0.98425196850393704" header="0.51181102362204722" footer="0.51181102362204722"/>
  <pageSetup paperSize="9" scale="80" orientation="landscape" horizontalDpi="1200" verticalDpi="1200" r:id="rId1"/>
  <headerFooter alignWithMargins="0">
    <oddFooter>&amp;C&amp;F&amp;R&amp;D &amp;T</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6">
    <tabColor rgb="FFFF0000"/>
  </sheetPr>
  <dimension ref="B1:N49"/>
  <sheetViews>
    <sheetView showGridLines="0" zoomScaleNormal="100" zoomScalePageLayoutView="60" workbookViewId="0"/>
  </sheetViews>
  <sheetFormatPr defaultColWidth="9.140625" defaultRowHeight="18.75"/>
  <cols>
    <col min="1" max="1" width="4.7109375" style="2" customWidth="1"/>
    <col min="2" max="2" width="7.85546875" style="2" customWidth="1"/>
    <col min="3" max="3" width="71.85546875" style="2" customWidth="1"/>
    <col min="4" max="11" width="17.140625" style="2" customWidth="1"/>
    <col min="12" max="12" width="3.28515625" style="556" customWidth="1"/>
    <col min="13" max="13" width="9.140625" style="2"/>
    <col min="14" max="15" width="14" style="2" bestFit="1" customWidth="1"/>
    <col min="16" max="16384" width="9.140625" style="2"/>
  </cols>
  <sheetData>
    <row r="1" spans="2:14" ht="25.5" customHeight="1">
      <c r="B1" s="1" t="s">
        <v>1629</v>
      </c>
      <c r="D1" s="141"/>
      <c r="E1" s="141"/>
      <c r="F1" s="141"/>
      <c r="G1" s="141"/>
      <c r="H1" s="141"/>
      <c r="I1" s="141"/>
      <c r="J1" s="141"/>
      <c r="K1" s="141"/>
      <c r="N1" s="4" t="s">
        <v>4</v>
      </c>
    </row>
    <row r="2" spans="2:14" s="5" customFormat="1" ht="22.5" customHeight="1">
      <c r="B2" s="5" t="s">
        <v>5</v>
      </c>
      <c r="D2" s="841"/>
      <c r="E2" s="841"/>
      <c r="F2" s="841"/>
      <c r="G2" s="841"/>
      <c r="H2" s="841"/>
      <c r="I2" s="841"/>
      <c r="J2" s="841"/>
      <c r="K2" s="841"/>
      <c r="L2" s="839"/>
    </row>
    <row r="3" spans="2:14" s="5" customFormat="1">
      <c r="C3" s="838"/>
      <c r="L3" s="839"/>
    </row>
    <row r="4" spans="2:14" s="5" customFormat="1">
      <c r="C4" s="840"/>
      <c r="L4" s="839"/>
    </row>
    <row r="5" spans="2:14" s="46" customFormat="1" ht="20.25" customHeight="1">
      <c r="B5" s="39"/>
      <c r="C5" s="838"/>
      <c r="D5" s="370" t="s">
        <v>6</v>
      </c>
      <c r="E5" s="370" t="s">
        <v>7</v>
      </c>
      <c r="F5" s="370" t="s">
        <v>8</v>
      </c>
      <c r="G5" s="370" t="s">
        <v>9</v>
      </c>
      <c r="H5" s="370" t="s">
        <v>10</v>
      </c>
      <c r="I5" s="370" t="s">
        <v>71</v>
      </c>
      <c r="J5" s="370" t="s">
        <v>72</v>
      </c>
      <c r="K5" s="370" t="s">
        <v>73</v>
      </c>
      <c r="L5" s="139"/>
    </row>
    <row r="6" spans="2:14" s="46" customFormat="1" ht="20.25" customHeight="1">
      <c r="D6" s="1688" t="s">
        <v>1055</v>
      </c>
      <c r="E6" s="1688"/>
      <c r="F6" s="1688"/>
      <c r="G6" s="1688"/>
      <c r="H6" s="1688" t="s">
        <v>1054</v>
      </c>
      <c r="I6" s="1688"/>
      <c r="J6" s="1688"/>
      <c r="K6" s="1688"/>
      <c r="L6" s="139"/>
    </row>
    <row r="7" spans="2:14" s="46" customFormat="1" ht="35.25" customHeight="1" thickBot="1">
      <c r="B7" s="140" t="s">
        <v>1053</v>
      </c>
      <c r="C7" s="835" t="s">
        <v>1052</v>
      </c>
      <c r="D7" s="837" t="s">
        <v>1051</v>
      </c>
      <c r="E7" s="837" t="s">
        <v>1050</v>
      </c>
      <c r="F7" s="837" t="s">
        <v>1049</v>
      </c>
      <c r="G7" s="837" t="s">
        <v>1048</v>
      </c>
      <c r="H7" s="837" t="str">
        <f>+D7</f>
        <v>T
(31/12/2023)</v>
      </c>
      <c r="I7" s="837" t="str">
        <f>+E7</f>
        <v>T-1 
(30/09/2023)</v>
      </c>
      <c r="J7" s="837" t="str">
        <f>+F7</f>
        <v>T-2
(30/06/2023)</v>
      </c>
      <c r="K7" s="837" t="str">
        <f>+G7</f>
        <v>T-3
(31/03/2023)</v>
      </c>
      <c r="L7" s="139"/>
    </row>
    <row r="8" spans="2:14" s="46" customFormat="1" ht="20.25" customHeight="1">
      <c r="B8" s="513" t="s">
        <v>1047</v>
      </c>
      <c r="C8" s="835" t="s">
        <v>1046</v>
      </c>
      <c r="D8" s="836">
        <v>12</v>
      </c>
      <c r="E8" s="836">
        <v>12</v>
      </c>
      <c r="F8" s="836">
        <v>12</v>
      </c>
      <c r="G8" s="836">
        <v>12</v>
      </c>
      <c r="H8" s="836">
        <v>12</v>
      </c>
      <c r="I8" s="836">
        <v>12</v>
      </c>
      <c r="J8" s="836">
        <v>12</v>
      </c>
      <c r="K8" s="836">
        <v>12</v>
      </c>
      <c r="L8" s="139"/>
    </row>
    <row r="9" spans="2:14" s="139" customFormat="1" ht="20.25" customHeight="1" thickBot="1">
      <c r="B9" s="1689" t="s">
        <v>1045</v>
      </c>
      <c r="C9" s="1689"/>
      <c r="D9" s="1689"/>
      <c r="E9" s="1689"/>
      <c r="F9" s="1689"/>
      <c r="G9" s="1689"/>
      <c r="H9" s="1689"/>
      <c r="I9" s="1689"/>
      <c r="J9" s="1689"/>
      <c r="K9" s="1689"/>
    </row>
    <row r="10" spans="2:14" s="46" customFormat="1" ht="20.25" customHeight="1">
      <c r="B10" s="836">
        <v>1</v>
      </c>
      <c r="C10" s="835" t="s">
        <v>1044</v>
      </c>
      <c r="D10" s="1690"/>
      <c r="E10" s="1690"/>
      <c r="F10" s="1690"/>
      <c r="G10" s="1690"/>
      <c r="H10" s="834">
        <v>11415359.703186685</v>
      </c>
      <c r="I10" s="834">
        <v>11499169.607716365</v>
      </c>
      <c r="J10" s="834">
        <v>11176146.623338772</v>
      </c>
      <c r="K10" s="834">
        <v>11098101.982692359</v>
      </c>
      <c r="L10" s="139"/>
    </row>
    <row r="11" spans="2:14" s="139" customFormat="1" ht="20.25" customHeight="1" thickBot="1">
      <c r="B11" s="1689" t="s">
        <v>1043</v>
      </c>
      <c r="C11" s="1689"/>
      <c r="D11" s="1689"/>
      <c r="E11" s="1689"/>
      <c r="F11" s="1689"/>
      <c r="G11" s="1689"/>
      <c r="H11" s="1689"/>
      <c r="I11" s="1689"/>
      <c r="J11" s="1689"/>
      <c r="K11" s="1689"/>
    </row>
    <row r="12" spans="2:14" s="46" customFormat="1" ht="20.25" customHeight="1">
      <c r="B12" s="645">
        <v>2</v>
      </c>
      <c r="C12" s="644" t="s">
        <v>1042</v>
      </c>
      <c r="D12" s="647">
        <f t="shared" ref="D12:K12" si="0">+D13+D14</f>
        <v>23973465.206352197</v>
      </c>
      <c r="E12" s="647">
        <f t="shared" si="0"/>
        <v>23992989.195995249</v>
      </c>
      <c r="F12" s="647">
        <f t="shared" si="0"/>
        <v>24678042.831310287</v>
      </c>
      <c r="G12" s="647">
        <f t="shared" si="0"/>
        <v>25469531.083333101</v>
      </c>
      <c r="H12" s="647">
        <f t="shared" si="0"/>
        <v>1925658.0437725368</v>
      </c>
      <c r="I12" s="647">
        <f t="shared" si="0"/>
        <v>1911120.7739295496</v>
      </c>
      <c r="J12" s="647">
        <f t="shared" si="0"/>
        <v>1931363.0052395924</v>
      </c>
      <c r="K12" s="647">
        <f t="shared" si="0"/>
        <v>1959300.0980710313</v>
      </c>
      <c r="L12" s="139"/>
    </row>
    <row r="13" spans="2:14" s="46" customFormat="1" ht="20.25" customHeight="1">
      <c r="B13" s="1127">
        <v>3</v>
      </c>
      <c r="C13" s="832" t="s">
        <v>1041</v>
      </c>
      <c r="D13" s="1126">
        <v>16085184.904893639</v>
      </c>
      <c r="E13" s="1126">
        <v>16164708.75773938</v>
      </c>
      <c r="F13" s="1126">
        <v>16851257.220045544</v>
      </c>
      <c r="G13" s="1126">
        <v>17615285.420213014</v>
      </c>
      <c r="H13" s="1126">
        <v>804259.24524468195</v>
      </c>
      <c r="I13" s="1126">
        <v>808235.43788696919</v>
      </c>
      <c r="J13" s="1126">
        <v>842562.86100227747</v>
      </c>
      <c r="K13" s="1126">
        <v>880764.2710106509</v>
      </c>
      <c r="L13" s="139"/>
    </row>
    <row r="14" spans="2:14" s="46" customFormat="1" ht="20.25" customHeight="1">
      <c r="B14" s="1127">
        <v>4</v>
      </c>
      <c r="C14" s="832" t="s">
        <v>1040</v>
      </c>
      <c r="D14" s="1126">
        <v>7888280.3014585599</v>
      </c>
      <c r="E14" s="1126">
        <v>7828280.4382558689</v>
      </c>
      <c r="F14" s="1126">
        <v>7826785.6112647429</v>
      </c>
      <c r="G14" s="1126">
        <v>7854245.6631200863</v>
      </c>
      <c r="H14" s="1126">
        <v>1121398.798527855</v>
      </c>
      <c r="I14" s="1126">
        <v>1102885.3360425804</v>
      </c>
      <c r="J14" s="1126">
        <v>1088800.1442373148</v>
      </c>
      <c r="K14" s="1126">
        <v>1078535.8270603805</v>
      </c>
      <c r="L14" s="139"/>
    </row>
    <row r="15" spans="2:14" s="46" customFormat="1" ht="20.25" customHeight="1">
      <c r="B15" s="1127">
        <v>5</v>
      </c>
      <c r="C15" s="1128" t="s">
        <v>1039</v>
      </c>
      <c r="D15" s="1126">
        <f t="shared" ref="D15:K15" si="1">+SUM(D16:D18)</f>
        <v>10685588.038386943</v>
      </c>
      <c r="E15" s="1126">
        <f t="shared" si="1"/>
        <v>10485416.211570721</v>
      </c>
      <c r="F15" s="1126">
        <f t="shared" si="1"/>
        <v>10142631.992748352</v>
      </c>
      <c r="G15" s="1126">
        <f t="shared" si="1"/>
        <v>9967498.2311247792</v>
      </c>
      <c r="H15" s="1126">
        <f t="shared" si="1"/>
        <v>5829042.033799299</v>
      </c>
      <c r="I15" s="1126">
        <f t="shared" si="1"/>
        <v>5669382.851080806</v>
      </c>
      <c r="J15" s="1126">
        <f t="shared" si="1"/>
        <v>5408185.1731809396</v>
      </c>
      <c r="K15" s="1126">
        <f t="shared" si="1"/>
        <v>5262972.6219074531</v>
      </c>
      <c r="L15" s="139"/>
    </row>
    <row r="16" spans="2:14" s="46" customFormat="1" ht="20.25" customHeight="1">
      <c r="B16" s="1127">
        <v>6</v>
      </c>
      <c r="C16" s="832" t="s">
        <v>1038</v>
      </c>
      <c r="D16" s="1126">
        <v>0</v>
      </c>
      <c r="E16" s="1126">
        <v>0</v>
      </c>
      <c r="F16" s="1126">
        <v>0</v>
      </c>
      <c r="G16" s="1126">
        <v>0</v>
      </c>
      <c r="H16" s="1126">
        <v>0</v>
      </c>
      <c r="I16" s="1126">
        <v>0</v>
      </c>
      <c r="J16" s="1126">
        <v>0</v>
      </c>
      <c r="K16" s="1126">
        <v>0</v>
      </c>
      <c r="L16" s="139"/>
    </row>
    <row r="17" spans="2:11" s="46" customFormat="1" ht="20.25" customHeight="1">
      <c r="B17" s="1127">
        <v>7</v>
      </c>
      <c r="C17" s="832" t="s">
        <v>1037</v>
      </c>
      <c r="D17" s="1126">
        <v>10538915.609504545</v>
      </c>
      <c r="E17" s="1126">
        <v>10368215.544605976</v>
      </c>
      <c r="F17" s="1126">
        <v>10039035.000888649</v>
      </c>
      <c r="G17" s="1126">
        <v>9873491.0851154644</v>
      </c>
      <c r="H17" s="1126">
        <v>5682369.6049169004</v>
      </c>
      <c r="I17" s="1126">
        <v>5552182.1841160608</v>
      </c>
      <c r="J17" s="1126">
        <v>5304588.1813212372</v>
      </c>
      <c r="K17" s="1126">
        <v>5168965.4758981382</v>
      </c>
    </row>
    <row r="18" spans="2:11" s="46" customFormat="1" ht="20.25" customHeight="1">
      <c r="B18" s="1127">
        <v>8</v>
      </c>
      <c r="C18" s="832" t="s">
        <v>1036</v>
      </c>
      <c r="D18" s="1126">
        <v>146672.42888239826</v>
      </c>
      <c r="E18" s="1126">
        <v>117200.66696474486</v>
      </c>
      <c r="F18" s="1126">
        <v>103596.99185970235</v>
      </c>
      <c r="G18" s="1126">
        <v>94007.146009314354</v>
      </c>
      <c r="H18" s="1126">
        <v>146672.42888239826</v>
      </c>
      <c r="I18" s="1126">
        <v>117200.66696474486</v>
      </c>
      <c r="J18" s="1126">
        <v>103596.99185970235</v>
      </c>
      <c r="K18" s="1126">
        <v>94007.146009314354</v>
      </c>
    </row>
    <row r="19" spans="2:11" s="46" customFormat="1" ht="20.25" customHeight="1">
      <c r="B19" s="1127">
        <v>9</v>
      </c>
      <c r="C19" s="1128" t="s">
        <v>1035</v>
      </c>
      <c r="D19" s="1687"/>
      <c r="E19" s="1687"/>
      <c r="F19" s="1687"/>
      <c r="G19" s="1687"/>
      <c r="H19" s="833"/>
      <c r="I19" s="833"/>
      <c r="J19" s="833"/>
      <c r="K19" s="833"/>
    </row>
    <row r="20" spans="2:11" s="46" customFormat="1" ht="20.25" customHeight="1">
      <c r="B20" s="1127">
        <v>10</v>
      </c>
      <c r="C20" s="1128" t="s">
        <v>1034</v>
      </c>
      <c r="D20" s="1126">
        <f t="shared" ref="D20:K20" si="2">+SUM(D21:D23)</f>
        <v>601635.69556406641</v>
      </c>
      <c r="E20" s="1126">
        <f t="shared" si="2"/>
        <v>548441.1265069549</v>
      </c>
      <c r="F20" s="1126">
        <f t="shared" si="2"/>
        <v>512840.94034781674</v>
      </c>
      <c r="G20" s="1126">
        <f t="shared" si="2"/>
        <v>510160.17387571931</v>
      </c>
      <c r="H20" s="1126">
        <f t="shared" si="2"/>
        <v>149967.65919244484</v>
      </c>
      <c r="I20" s="1126">
        <f t="shared" si="2"/>
        <v>149275.3648923763</v>
      </c>
      <c r="J20" s="1126">
        <f t="shared" si="2"/>
        <v>151449.06273002978</v>
      </c>
      <c r="K20" s="1126">
        <f t="shared" si="2"/>
        <v>177154.80585722407</v>
      </c>
    </row>
    <row r="21" spans="2:11" s="46" customFormat="1" ht="20.25" customHeight="1">
      <c r="B21" s="1127">
        <v>11</v>
      </c>
      <c r="C21" s="832" t="s">
        <v>1033</v>
      </c>
      <c r="D21" s="833"/>
      <c r="E21" s="833"/>
      <c r="F21" s="833"/>
      <c r="G21" s="833"/>
      <c r="H21" s="833"/>
      <c r="I21" s="833"/>
      <c r="J21" s="833"/>
      <c r="K21" s="833"/>
    </row>
    <row r="22" spans="2:11" s="46" customFormat="1" ht="20.25" customHeight="1">
      <c r="B22" s="1127">
        <v>12</v>
      </c>
      <c r="C22" s="832" t="s">
        <v>1032</v>
      </c>
      <c r="D22" s="833">
        <v>0</v>
      </c>
      <c r="E22" s="833">
        <v>0</v>
      </c>
      <c r="F22" s="833">
        <v>0</v>
      </c>
      <c r="G22" s="833">
        <v>0</v>
      </c>
      <c r="H22" s="833">
        <v>0</v>
      </c>
      <c r="I22" s="833">
        <v>0</v>
      </c>
      <c r="J22" s="833">
        <v>0</v>
      </c>
      <c r="K22" s="833">
        <v>0</v>
      </c>
    </row>
    <row r="23" spans="2:11" s="46" customFormat="1" ht="20.25" customHeight="1">
      <c r="B23" s="1127">
        <v>13</v>
      </c>
      <c r="C23" s="832" t="s">
        <v>1031</v>
      </c>
      <c r="D23" s="1126">
        <v>601635.69556406641</v>
      </c>
      <c r="E23" s="1126">
        <v>548441.1265069549</v>
      </c>
      <c r="F23" s="1126">
        <v>512840.94034781674</v>
      </c>
      <c r="G23" s="1126">
        <v>510160.17387571931</v>
      </c>
      <c r="H23" s="1126">
        <v>149967.65919244484</v>
      </c>
      <c r="I23" s="1126">
        <v>149275.3648923763</v>
      </c>
      <c r="J23" s="1126">
        <v>151449.06273002978</v>
      </c>
      <c r="K23" s="1126">
        <v>177154.80585722407</v>
      </c>
    </row>
    <row r="24" spans="2:11" s="46" customFormat="1" ht="20.25" customHeight="1">
      <c r="B24" s="1127">
        <v>14</v>
      </c>
      <c r="C24" s="1128" t="s">
        <v>1030</v>
      </c>
      <c r="D24" s="1126">
        <v>121760.96858497294</v>
      </c>
      <c r="E24" s="1126">
        <v>121425.69080719519</v>
      </c>
      <c r="F24" s="1126">
        <v>84339.39914052852</v>
      </c>
      <c r="G24" s="1126">
        <v>84625.638888888891</v>
      </c>
      <c r="H24" s="1126">
        <v>0</v>
      </c>
      <c r="I24" s="1126">
        <v>0</v>
      </c>
      <c r="J24" s="1126">
        <v>0</v>
      </c>
      <c r="K24" s="1126">
        <v>0</v>
      </c>
    </row>
    <row r="25" spans="2:11" s="46" customFormat="1" ht="20.25" customHeight="1">
      <c r="B25" s="1127">
        <v>15</v>
      </c>
      <c r="C25" s="1128" t="s">
        <v>1029</v>
      </c>
      <c r="D25" s="1126">
        <v>8535940.8555585127</v>
      </c>
      <c r="E25" s="1126">
        <v>8650080.3746807966</v>
      </c>
      <c r="F25" s="1126">
        <v>8882539.5570627972</v>
      </c>
      <c r="G25" s="1126">
        <v>8976196.1686447337</v>
      </c>
      <c r="H25" s="1126">
        <v>195923.55872841144</v>
      </c>
      <c r="I25" s="1126">
        <v>192047.80523628008</v>
      </c>
      <c r="J25" s="1126">
        <v>192239.27544711981</v>
      </c>
      <c r="K25" s="1126">
        <v>193379.5052459453</v>
      </c>
    </row>
    <row r="26" spans="2:11" s="161" customFormat="1" ht="20.25" customHeight="1">
      <c r="B26" s="831">
        <v>16</v>
      </c>
      <c r="C26" s="830" t="s">
        <v>1028</v>
      </c>
      <c r="D26" s="1691"/>
      <c r="E26" s="1691"/>
      <c r="F26" s="1691"/>
      <c r="G26" s="1691"/>
      <c r="H26" s="829">
        <v>9248281.5093262829</v>
      </c>
      <c r="I26" s="829">
        <v>9278289.0166473631</v>
      </c>
      <c r="J26" s="829">
        <v>9147144.8167407513</v>
      </c>
      <c r="K26" s="829">
        <v>8983781.6709645875</v>
      </c>
    </row>
    <row r="27" spans="2:11" s="139" customFormat="1" ht="20.25" customHeight="1" thickBot="1">
      <c r="B27" s="1689" t="s">
        <v>1027</v>
      </c>
      <c r="C27" s="1689"/>
      <c r="D27" s="1689"/>
      <c r="E27" s="1689"/>
      <c r="F27" s="1689"/>
      <c r="G27" s="1689"/>
      <c r="H27" s="1689"/>
      <c r="I27" s="1689"/>
      <c r="J27" s="1689"/>
      <c r="K27" s="1689"/>
    </row>
    <row r="28" spans="2:11" s="46" customFormat="1" ht="20.25" customHeight="1">
      <c r="B28" s="645">
        <v>17</v>
      </c>
      <c r="C28" s="644" t="s">
        <v>1026</v>
      </c>
      <c r="D28" s="828"/>
      <c r="E28" s="828"/>
      <c r="F28" s="828"/>
      <c r="G28" s="828"/>
      <c r="H28" s="828"/>
      <c r="I28" s="828"/>
      <c r="J28" s="828"/>
      <c r="K28" s="828"/>
    </row>
    <row r="29" spans="2:11" s="46" customFormat="1" ht="20.25" customHeight="1">
      <c r="B29" s="1127">
        <v>18</v>
      </c>
      <c r="C29" s="1128" t="s">
        <v>1025</v>
      </c>
      <c r="D29" s="1126">
        <v>959330.47922507359</v>
      </c>
      <c r="E29" s="1126">
        <v>948550.22942641238</v>
      </c>
      <c r="F29" s="1126">
        <v>945719.99752929434</v>
      </c>
      <c r="G29" s="1126">
        <v>978662.25043092342</v>
      </c>
      <c r="H29" s="1126">
        <v>713046.57106687559</v>
      </c>
      <c r="I29" s="1126">
        <v>648999.57856531942</v>
      </c>
      <c r="J29" s="1126">
        <v>652094.18752481823</v>
      </c>
      <c r="K29" s="1126">
        <v>681174.79805883917</v>
      </c>
    </row>
    <row r="30" spans="2:11" s="46" customFormat="1" ht="20.25" customHeight="1">
      <c r="B30" s="1127">
        <v>19</v>
      </c>
      <c r="C30" s="1128" t="s">
        <v>1024</v>
      </c>
      <c r="D30" s="1126">
        <v>66922.348009349618</v>
      </c>
      <c r="E30" s="1126">
        <v>56232.969126462813</v>
      </c>
      <c r="F30" s="1126">
        <v>42961.524978010886</v>
      </c>
      <c r="G30" s="1126">
        <v>28624.935516022</v>
      </c>
      <c r="H30" s="1126">
        <v>66922.348009349618</v>
      </c>
      <c r="I30" s="1126">
        <v>56232.969126462813</v>
      </c>
      <c r="J30" s="1126">
        <v>42961.524978010886</v>
      </c>
      <c r="K30" s="1126">
        <v>28624.935516022</v>
      </c>
    </row>
    <row r="31" spans="2:11" s="46" customFormat="1" ht="20.25" customHeight="1">
      <c r="B31" s="1692" t="s">
        <v>1023</v>
      </c>
      <c r="C31" s="1693" t="s">
        <v>1022</v>
      </c>
      <c r="D31" s="1694"/>
      <c r="E31" s="1694"/>
      <c r="F31" s="1694"/>
      <c r="G31" s="1694"/>
      <c r="H31" s="1695">
        <f t="shared" ref="H31:K34" si="3">+SUM(H32:H34)</f>
        <v>7926061.6644292753</v>
      </c>
      <c r="I31" s="1695">
        <f t="shared" si="3"/>
        <v>7999651.6933989339</v>
      </c>
      <c r="J31" s="1695">
        <f t="shared" si="3"/>
        <v>7625734.8156545954</v>
      </c>
      <c r="K31" s="1695">
        <f t="shared" si="3"/>
        <v>7411002.1436948888</v>
      </c>
    </row>
    <row r="32" spans="2:11" s="46" customFormat="1" ht="20.25" customHeight="1">
      <c r="B32" s="1692"/>
      <c r="C32" s="1693"/>
      <c r="D32" s="1690"/>
      <c r="E32" s="1690"/>
      <c r="F32" s="1690"/>
      <c r="G32" s="1690"/>
      <c r="H32" s="1695">
        <f t="shared" si="3"/>
        <v>4529178.0939595858</v>
      </c>
      <c r="I32" s="1695">
        <f t="shared" si="3"/>
        <v>4571229.5390851051</v>
      </c>
      <c r="J32" s="1695">
        <f t="shared" si="3"/>
        <v>4357562.7518026261</v>
      </c>
      <c r="K32" s="1695">
        <f t="shared" si="3"/>
        <v>4234858.3678256506</v>
      </c>
    </row>
    <row r="33" spans="2:11" s="46" customFormat="1" ht="20.25" customHeight="1">
      <c r="B33" s="1692" t="s">
        <v>1021</v>
      </c>
      <c r="C33" s="1693" t="s">
        <v>1020</v>
      </c>
      <c r="D33" s="1690"/>
      <c r="E33" s="1690"/>
      <c r="F33" s="1690"/>
      <c r="G33" s="1690"/>
      <c r="H33" s="1695">
        <f t="shared" si="3"/>
        <v>2264589.0469797929</v>
      </c>
      <c r="I33" s="1695">
        <f t="shared" si="3"/>
        <v>2285614.7695425525</v>
      </c>
      <c r="J33" s="1695">
        <f t="shared" si="3"/>
        <v>2178781.375901313</v>
      </c>
      <c r="K33" s="1695">
        <f t="shared" si="3"/>
        <v>2117429.1839128253</v>
      </c>
    </row>
    <row r="34" spans="2:11" s="46" customFormat="1" ht="20.25" customHeight="1">
      <c r="B34" s="1692"/>
      <c r="C34" s="1693"/>
      <c r="D34" s="1697"/>
      <c r="E34" s="1697"/>
      <c r="F34" s="1697"/>
      <c r="G34" s="1697"/>
      <c r="H34" s="1695">
        <f t="shared" si="3"/>
        <v>1132294.5234898964</v>
      </c>
      <c r="I34" s="1695">
        <f t="shared" si="3"/>
        <v>1142807.3847712763</v>
      </c>
      <c r="J34" s="1695">
        <f t="shared" si="3"/>
        <v>1089390.6879506565</v>
      </c>
      <c r="K34" s="1695">
        <f t="shared" si="3"/>
        <v>1058714.5919564127</v>
      </c>
    </row>
    <row r="35" spans="2:11" s="46" customFormat="1" ht="20.25" customHeight="1">
      <c r="B35" s="1127">
        <v>20</v>
      </c>
      <c r="C35" s="1128" t="s">
        <v>1019</v>
      </c>
      <c r="D35" s="1126">
        <v>1414398.1000162328</v>
      </c>
      <c r="E35" s="1126">
        <v>1417692.629934869</v>
      </c>
      <c r="F35" s="1126">
        <v>1371158.7374159659</v>
      </c>
      <c r="G35" s="1126">
        <v>1352035.377385163</v>
      </c>
      <c r="H35" s="1126">
        <v>1132294.5234898964</v>
      </c>
      <c r="I35" s="1126">
        <v>1142807.3847712763</v>
      </c>
      <c r="J35" s="1126">
        <v>1089390.6879506565</v>
      </c>
      <c r="K35" s="1126">
        <v>1058714.5919564127</v>
      </c>
    </row>
    <row r="36" spans="2:11" s="46" customFormat="1" ht="20.25" customHeight="1">
      <c r="B36" s="1692" t="s">
        <v>295</v>
      </c>
      <c r="C36" s="1693" t="s">
        <v>1018</v>
      </c>
      <c r="D36" s="1696">
        <v>0</v>
      </c>
      <c r="E36" s="1696">
        <v>0</v>
      </c>
      <c r="F36" s="1696">
        <v>0</v>
      </c>
      <c r="G36" s="1696">
        <v>0</v>
      </c>
      <c r="H36" s="1696">
        <v>0</v>
      </c>
      <c r="I36" s="1696">
        <v>0</v>
      </c>
      <c r="J36" s="1696">
        <v>0</v>
      </c>
      <c r="K36" s="1696">
        <v>0</v>
      </c>
    </row>
    <row r="37" spans="2:11" s="46" customFormat="1" ht="20.25" customHeight="1">
      <c r="B37" s="1692"/>
      <c r="C37" s="1693"/>
      <c r="D37" s="1696">
        <v>0</v>
      </c>
      <c r="E37" s="1696">
        <v>0</v>
      </c>
      <c r="F37" s="1696">
        <v>0</v>
      </c>
      <c r="G37" s="1696">
        <v>0</v>
      </c>
      <c r="H37" s="1696">
        <v>0</v>
      </c>
      <c r="I37" s="1696">
        <v>0</v>
      </c>
      <c r="J37" s="1696">
        <v>0</v>
      </c>
      <c r="K37" s="1696">
        <v>0</v>
      </c>
    </row>
    <row r="38" spans="2:11" s="46" customFormat="1" ht="20.25" customHeight="1">
      <c r="B38" s="1692" t="s">
        <v>293</v>
      </c>
      <c r="C38" s="1693" t="s">
        <v>1017</v>
      </c>
      <c r="D38" s="1696">
        <v>0</v>
      </c>
      <c r="E38" s="1696">
        <v>0</v>
      </c>
      <c r="F38" s="1696">
        <v>0</v>
      </c>
      <c r="G38" s="1696">
        <v>0</v>
      </c>
      <c r="H38" s="1696">
        <v>0</v>
      </c>
      <c r="I38" s="1696">
        <v>0</v>
      </c>
      <c r="J38" s="1696">
        <v>0</v>
      </c>
      <c r="K38" s="1696">
        <v>0</v>
      </c>
    </row>
    <row r="39" spans="2:11" s="46" customFormat="1" ht="20.25" customHeight="1">
      <c r="B39" s="1692"/>
      <c r="C39" s="1693"/>
      <c r="D39" s="1696">
        <v>0</v>
      </c>
      <c r="E39" s="1696">
        <v>0</v>
      </c>
      <c r="F39" s="1696">
        <v>0</v>
      </c>
      <c r="G39" s="1696">
        <v>0</v>
      </c>
      <c r="H39" s="1696">
        <v>0</v>
      </c>
      <c r="I39" s="1696">
        <v>0</v>
      </c>
      <c r="J39" s="1696">
        <v>0</v>
      </c>
      <c r="K39" s="1696">
        <v>0</v>
      </c>
    </row>
    <row r="40" spans="2:11" s="46" customFormat="1" ht="20.25" customHeight="1">
      <c r="B40" s="1692" t="s">
        <v>291</v>
      </c>
      <c r="C40" s="1693" t="s">
        <v>1016</v>
      </c>
      <c r="D40" s="1695">
        <v>1414398.1000162328</v>
      </c>
      <c r="E40" s="1695">
        <v>1417692.629934869</v>
      </c>
      <c r="F40" s="1695">
        <v>1371158.7374159659</v>
      </c>
      <c r="G40" s="1695">
        <v>1352035.377385163</v>
      </c>
      <c r="H40" s="1695">
        <v>1132294.5234898964</v>
      </c>
      <c r="I40" s="1695">
        <v>1142807.3847712763</v>
      </c>
      <c r="J40" s="1695">
        <v>1089390.6879506565</v>
      </c>
      <c r="K40" s="1695">
        <v>1058714.5919564127</v>
      </c>
    </row>
    <row r="41" spans="2:11" s="46" customFormat="1" ht="20.25" customHeight="1">
      <c r="B41" s="1702"/>
      <c r="C41" s="1703"/>
      <c r="D41" s="1701">
        <v>0</v>
      </c>
      <c r="E41" s="1701">
        <v>0</v>
      </c>
      <c r="F41" s="1701">
        <v>0</v>
      </c>
      <c r="G41" s="1701">
        <v>0</v>
      </c>
      <c r="H41" s="1701">
        <v>0</v>
      </c>
      <c r="I41" s="1701">
        <v>0</v>
      </c>
      <c r="J41" s="1701">
        <v>0</v>
      </c>
      <c r="K41" s="1701">
        <v>0</v>
      </c>
    </row>
    <row r="42" spans="2:11" s="139" customFormat="1" ht="20.25" customHeight="1" thickBot="1">
      <c r="B42" s="1689" t="s">
        <v>1015</v>
      </c>
      <c r="C42" s="1689"/>
      <c r="D42" s="1689"/>
      <c r="E42" s="1689"/>
      <c r="F42" s="1689"/>
      <c r="G42" s="1689"/>
      <c r="H42" s="1689"/>
      <c r="I42" s="1689"/>
      <c r="J42" s="1689"/>
      <c r="K42" s="1689"/>
    </row>
    <row r="43" spans="2:11" s="46" customFormat="1" ht="20.25" customHeight="1">
      <c r="B43" s="826" t="s">
        <v>1014</v>
      </c>
      <c r="C43" s="825" t="s">
        <v>1013</v>
      </c>
      <c r="D43" s="1698"/>
      <c r="E43" s="1698"/>
      <c r="F43" s="1698"/>
      <c r="G43" s="1698"/>
      <c r="H43" s="824">
        <f>+H10</f>
        <v>11415359.703186685</v>
      </c>
      <c r="I43" s="824">
        <f>+I10</f>
        <v>11499169.607716365</v>
      </c>
      <c r="J43" s="824">
        <f>+J10</f>
        <v>11176146.623338772</v>
      </c>
      <c r="K43" s="824">
        <f>+K10</f>
        <v>11098101.982692359</v>
      </c>
    </row>
    <row r="44" spans="2:11" s="46" customFormat="1" ht="20.25" customHeight="1">
      <c r="B44" s="823">
        <v>22</v>
      </c>
      <c r="C44" s="513" t="s">
        <v>1012</v>
      </c>
      <c r="D44" s="1699"/>
      <c r="E44" s="1699"/>
      <c r="F44" s="1699"/>
      <c r="G44" s="1699"/>
      <c r="H44" s="822">
        <f>+H26-H35</f>
        <v>8115986.9858363867</v>
      </c>
      <c r="I44" s="822">
        <f>+I26-I35</f>
        <v>8135481.6318760868</v>
      </c>
      <c r="J44" s="822">
        <f>+J26-J35</f>
        <v>8057754.1287900945</v>
      </c>
      <c r="K44" s="822">
        <f>+K26-K35</f>
        <v>7925067.0790081751</v>
      </c>
    </row>
    <row r="45" spans="2:11" s="46" customFormat="1" ht="20.25" customHeight="1" thickBot="1">
      <c r="B45" s="821">
        <v>23</v>
      </c>
      <c r="C45" s="820" t="s">
        <v>1011</v>
      </c>
      <c r="D45" s="1700"/>
      <c r="E45" s="1700"/>
      <c r="F45" s="1700"/>
      <c r="G45" s="1700"/>
      <c r="H45" s="819">
        <f>+IFERROR(H43/H44,"-")</f>
        <v>1.4065276007845009</v>
      </c>
      <c r="I45" s="819">
        <f>+IFERROR(I43/I44,"-")</f>
        <v>1.4134589847343302</v>
      </c>
      <c r="J45" s="819">
        <f>+IFERROR(J43/J44,"-")</f>
        <v>1.3870051685254037</v>
      </c>
      <c r="K45" s="819">
        <f>+IFERROR(K43/K44,"-")</f>
        <v>1.4003795642422865</v>
      </c>
    </row>
    <row r="46" spans="2:11" s="31" customFormat="1"/>
    <row r="47" spans="2:11">
      <c r="B47" s="700"/>
      <c r="H47" s="141"/>
      <c r="I47" s="141"/>
      <c r="J47" s="141"/>
      <c r="K47" s="141"/>
    </row>
    <row r="48" spans="2:11">
      <c r="H48" s="141"/>
      <c r="I48" s="141"/>
      <c r="J48" s="141"/>
      <c r="K48" s="141"/>
    </row>
    <row r="49" spans="8:11">
      <c r="H49" s="1438"/>
      <c r="I49" s="1438"/>
      <c r="J49" s="1438"/>
      <c r="K49" s="1438"/>
    </row>
  </sheetData>
  <mergeCells count="56">
    <mergeCell ref="B42:K42"/>
    <mergeCell ref="D43:G43"/>
    <mergeCell ref="D44:G44"/>
    <mergeCell ref="D45:G45"/>
    <mergeCell ref="G40:G41"/>
    <mergeCell ref="H40:H41"/>
    <mergeCell ref="I40:I41"/>
    <mergeCell ref="J40:J41"/>
    <mergeCell ref="K40:K41"/>
    <mergeCell ref="B40:B41"/>
    <mergeCell ref="C40:C41"/>
    <mergeCell ref="D40:D41"/>
    <mergeCell ref="E40:E41"/>
    <mergeCell ref="F40:F41"/>
    <mergeCell ref="K36:K37"/>
    <mergeCell ref="B38:B39"/>
    <mergeCell ref="C38:C39"/>
    <mergeCell ref="D38:D39"/>
    <mergeCell ref="E38:E39"/>
    <mergeCell ref="F38:F39"/>
    <mergeCell ref="G38:G39"/>
    <mergeCell ref="H38:H39"/>
    <mergeCell ref="I38:I39"/>
    <mergeCell ref="J38:J39"/>
    <mergeCell ref="K38:K39"/>
    <mergeCell ref="J33:J34"/>
    <mergeCell ref="K33:K34"/>
    <mergeCell ref="B36:B37"/>
    <mergeCell ref="C36:C37"/>
    <mergeCell ref="D36:D37"/>
    <mergeCell ref="E36:E37"/>
    <mergeCell ref="F36:F37"/>
    <mergeCell ref="G36:G37"/>
    <mergeCell ref="H36:H37"/>
    <mergeCell ref="I36:I37"/>
    <mergeCell ref="J36:J37"/>
    <mergeCell ref="B33:B34"/>
    <mergeCell ref="C33:C34"/>
    <mergeCell ref="D33:G34"/>
    <mergeCell ref="H33:H34"/>
    <mergeCell ref="I33:I34"/>
    <mergeCell ref="D26:G26"/>
    <mergeCell ref="B27:K27"/>
    <mergeCell ref="B31:B32"/>
    <mergeCell ref="C31:C32"/>
    <mergeCell ref="D31:G32"/>
    <mergeCell ref="H31:H32"/>
    <mergeCell ref="I31:I32"/>
    <mergeCell ref="J31:J32"/>
    <mergeCell ref="K31:K32"/>
    <mergeCell ref="D19:G19"/>
    <mergeCell ref="D6:G6"/>
    <mergeCell ref="H6:K6"/>
    <mergeCell ref="B9:K9"/>
    <mergeCell ref="D10:G10"/>
    <mergeCell ref="B11:K11"/>
  </mergeCells>
  <hyperlinks>
    <hyperlink ref="N1" location="Índice!A1" display="Voltar ao Índice" xr:uid="{00000000-0004-0000-4800-000000000000}"/>
  </hyperlinks>
  <pageMargins left="0.70866141732283472" right="0.70866141732283472" top="0.74803149606299213" bottom="0.74803149606299213" header="0.31496062992125984" footer="0.31496062992125984"/>
  <pageSetup paperSize="9" scale="35" orientation="portrait" r:id="rId1"/>
  <headerFooter>
    <oddFooter>&amp;C&amp;P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7">
    <tabColor rgb="FFFF0000"/>
  </sheetPr>
  <dimension ref="B1:K48"/>
  <sheetViews>
    <sheetView showGridLines="0" zoomScaleNormal="100" zoomScalePageLayoutView="70" workbookViewId="0"/>
  </sheetViews>
  <sheetFormatPr defaultColWidth="9.140625" defaultRowHeight="18.75"/>
  <cols>
    <col min="1" max="1" width="4.7109375" style="2" customWidth="1"/>
    <col min="2" max="2" width="9.140625" style="2"/>
    <col min="3" max="3" width="83.140625" style="2" customWidth="1"/>
    <col min="4" max="8" width="21.140625" style="2" customWidth="1"/>
    <col min="9" max="9" width="12.140625" style="2" bestFit="1" customWidth="1"/>
    <col min="10" max="10" width="10.28515625" style="2" bestFit="1" customWidth="1"/>
    <col min="11" max="11" width="14.28515625" style="2" bestFit="1" customWidth="1"/>
    <col min="12" max="16384" width="9.140625" style="2"/>
  </cols>
  <sheetData>
    <row r="1" spans="2:11" ht="25.5" customHeight="1">
      <c r="B1" s="1" t="s">
        <v>1630</v>
      </c>
      <c r="K1" s="4" t="s">
        <v>4</v>
      </c>
    </row>
    <row r="2" spans="2:11" s="5" customFormat="1" ht="22.5" customHeight="1">
      <c r="B2" s="463" t="s">
        <v>1096</v>
      </c>
    </row>
    <row r="3" spans="2:11" s="376" customFormat="1">
      <c r="B3" s="5" t="s">
        <v>5</v>
      </c>
    </row>
    <row r="4" spans="2:11" s="376" customFormat="1">
      <c r="B4" s="5"/>
    </row>
    <row r="5" spans="2:11" s="46" customFormat="1" ht="20.25" customHeight="1">
      <c r="B5" s="1706"/>
      <c r="C5" s="1706"/>
      <c r="D5" s="433" t="s">
        <v>6</v>
      </c>
      <c r="E5" s="433" t="s">
        <v>7</v>
      </c>
      <c r="F5" s="433" t="s">
        <v>8</v>
      </c>
      <c r="G5" s="433" t="s">
        <v>9</v>
      </c>
      <c r="H5" s="466" t="s">
        <v>10</v>
      </c>
    </row>
    <row r="6" spans="2:11" s="46" customFormat="1" ht="30" customHeight="1">
      <c r="B6" s="1706"/>
      <c r="C6" s="1706"/>
      <c r="D6" s="1650" t="s">
        <v>1095</v>
      </c>
      <c r="E6" s="1650"/>
      <c r="F6" s="1650"/>
      <c r="G6" s="1650"/>
      <c r="H6" s="1557" t="s">
        <v>1094</v>
      </c>
    </row>
    <row r="7" spans="2:11" s="46" customFormat="1" ht="30" customHeight="1">
      <c r="B7" s="1706"/>
      <c r="C7" s="1706"/>
      <c r="D7" s="1112" t="s">
        <v>1093</v>
      </c>
      <c r="E7" s="1112" t="s">
        <v>1092</v>
      </c>
      <c r="F7" s="1112" t="s">
        <v>1091</v>
      </c>
      <c r="G7" s="1112" t="s">
        <v>1090</v>
      </c>
      <c r="H7" s="1577"/>
    </row>
    <row r="8" spans="2:11" s="46" customFormat="1" ht="20.25" customHeight="1" thickBot="1">
      <c r="B8" s="103" t="s">
        <v>1089</v>
      </c>
      <c r="C8" s="103"/>
      <c r="D8" s="103"/>
      <c r="E8" s="103"/>
      <c r="F8" s="103"/>
      <c r="G8" s="103"/>
      <c r="H8" s="103"/>
    </row>
    <row r="9" spans="2:11" s="139" customFormat="1" ht="20.25" customHeight="1">
      <c r="B9" s="360">
        <v>1</v>
      </c>
      <c r="C9" s="359" t="s">
        <v>1088</v>
      </c>
      <c r="D9" s="857">
        <f>+D10</f>
        <v>3450742.2568899998</v>
      </c>
      <c r="E9" s="857">
        <f>+E10</f>
        <v>0</v>
      </c>
      <c r="F9" s="857">
        <f>+F10</f>
        <v>0</v>
      </c>
      <c r="G9" s="866">
        <f>+G10</f>
        <v>270977.40521</v>
      </c>
      <c r="H9" s="866">
        <f>+H10</f>
        <v>3721719.6620999998</v>
      </c>
      <c r="J9" s="861"/>
    </row>
    <row r="10" spans="2:11" s="46" customFormat="1" ht="20.25" customHeight="1">
      <c r="B10" s="582">
        <v>2</v>
      </c>
      <c r="C10" s="632" t="s">
        <v>1087</v>
      </c>
      <c r="D10" s="865">
        <v>3450742.2568899998</v>
      </c>
      <c r="E10" s="864">
        <v>0</v>
      </c>
      <c r="F10" s="864">
        <v>0</v>
      </c>
      <c r="G10" s="864">
        <v>270977.40521</v>
      </c>
      <c r="H10" s="864">
        <v>3721719.6620999998</v>
      </c>
      <c r="J10" s="861"/>
    </row>
    <row r="11" spans="2:11" s="46" customFormat="1" ht="20.25" customHeight="1">
      <c r="B11" s="582">
        <v>3</v>
      </c>
      <c r="C11" s="632" t="s">
        <v>1086</v>
      </c>
      <c r="D11" s="855"/>
      <c r="E11" s="864">
        <v>0</v>
      </c>
      <c r="F11" s="864">
        <v>0</v>
      </c>
      <c r="G11" s="1131">
        <v>0</v>
      </c>
      <c r="H11" s="1131">
        <v>0</v>
      </c>
      <c r="J11" s="861"/>
    </row>
    <row r="12" spans="2:11" s="139" customFormat="1" ht="20.25" customHeight="1">
      <c r="B12" s="355">
        <v>4</v>
      </c>
      <c r="C12" s="334" t="s">
        <v>1085</v>
      </c>
      <c r="D12" s="852"/>
      <c r="E12" s="851">
        <f>+E13+E14</f>
        <v>27172705.655826643</v>
      </c>
      <c r="F12" s="851">
        <f>+F13+F14</f>
        <v>2102.1909700000001</v>
      </c>
      <c r="G12" s="851">
        <f>+G13+G14</f>
        <v>0</v>
      </c>
      <c r="H12" s="851">
        <f>+H13+H14</f>
        <v>25412795.807654448</v>
      </c>
      <c r="J12" s="861"/>
    </row>
    <row r="13" spans="2:11" s="46" customFormat="1" ht="20.25" customHeight="1">
      <c r="B13" s="582">
        <v>5</v>
      </c>
      <c r="C13" s="130" t="s">
        <v>1041</v>
      </c>
      <c r="D13" s="852"/>
      <c r="E13" s="1131">
        <v>19107987.76227003</v>
      </c>
      <c r="F13" s="1131">
        <v>1387.14847932565</v>
      </c>
      <c r="G13" s="1131">
        <v>0</v>
      </c>
      <c r="H13" s="1131">
        <v>18153906.165211886</v>
      </c>
      <c r="J13" s="861"/>
    </row>
    <row r="14" spans="2:11" s="46" customFormat="1" ht="20.25" customHeight="1">
      <c r="B14" s="582">
        <v>6</v>
      </c>
      <c r="C14" s="130" t="s">
        <v>1040</v>
      </c>
      <c r="D14" s="852"/>
      <c r="E14" s="1131">
        <v>8064717.8935566135</v>
      </c>
      <c r="F14" s="1131">
        <v>715.04249067435023</v>
      </c>
      <c r="G14" s="1131">
        <v>0</v>
      </c>
      <c r="H14" s="1131">
        <v>7258889.6424425598</v>
      </c>
      <c r="J14" s="861"/>
    </row>
    <row r="15" spans="2:11" s="139" customFormat="1" ht="20.25" customHeight="1">
      <c r="B15" s="355">
        <v>7</v>
      </c>
      <c r="C15" s="334" t="s">
        <v>1084</v>
      </c>
      <c r="D15" s="852"/>
      <c r="E15" s="1131">
        <v>14385177.151504187</v>
      </c>
      <c r="F15" s="1131">
        <v>126587.87056999998</v>
      </c>
      <c r="G15" s="1131">
        <v>7795241.7298887689</v>
      </c>
      <c r="H15" s="1131">
        <v>11843948.075959589</v>
      </c>
      <c r="J15" s="861"/>
    </row>
    <row r="16" spans="2:11" s="46" customFormat="1" ht="20.25" customHeight="1">
      <c r="B16" s="582">
        <v>8</v>
      </c>
      <c r="C16" s="632" t="s">
        <v>1083</v>
      </c>
      <c r="D16" s="852"/>
      <c r="E16" s="1131">
        <v>0</v>
      </c>
      <c r="F16" s="1131">
        <v>0</v>
      </c>
      <c r="G16" s="1131">
        <v>0</v>
      </c>
      <c r="H16" s="1131">
        <v>0</v>
      </c>
      <c r="J16" s="861"/>
    </row>
    <row r="17" spans="2:9" s="46" customFormat="1" ht="20.25" customHeight="1">
      <c r="B17" s="582">
        <v>9</v>
      </c>
      <c r="C17" s="632" t="s">
        <v>1082</v>
      </c>
      <c r="D17" s="863"/>
      <c r="E17" s="1131">
        <v>14385177.151504187</v>
      </c>
      <c r="F17" s="1131">
        <v>126587.87056999998</v>
      </c>
      <c r="G17" s="1131">
        <v>7795241.7298887689</v>
      </c>
      <c r="H17" s="1131">
        <v>11843948.075959589</v>
      </c>
    </row>
    <row r="18" spans="2:9" s="139" customFormat="1" ht="20.25" customHeight="1">
      <c r="B18" s="355">
        <v>10</v>
      </c>
      <c r="C18" s="334" t="s">
        <v>1081</v>
      </c>
      <c r="D18" s="863"/>
      <c r="E18" s="1131">
        <v>0</v>
      </c>
      <c r="F18" s="1131">
        <v>0</v>
      </c>
      <c r="G18" s="1131">
        <v>0</v>
      </c>
      <c r="H18" s="1131">
        <v>0</v>
      </c>
    </row>
    <row r="19" spans="2:9" s="139" customFormat="1" ht="20.25" customHeight="1">
      <c r="B19" s="355">
        <v>11</v>
      </c>
      <c r="C19" s="334" t="s">
        <v>1080</v>
      </c>
      <c r="D19" s="862" t="s">
        <v>185</v>
      </c>
      <c r="E19" s="851">
        <f>+E21</f>
        <v>330002.16824040317</v>
      </c>
      <c r="F19" s="851">
        <f>+F21</f>
        <v>0</v>
      </c>
      <c r="G19" s="851">
        <f>+G21</f>
        <v>130519.997</v>
      </c>
      <c r="H19" s="851">
        <f>+H21</f>
        <v>130519.997</v>
      </c>
    </row>
    <row r="20" spans="2:9" s="46" customFormat="1" ht="20.25" customHeight="1">
      <c r="B20" s="582">
        <v>12</v>
      </c>
      <c r="C20" s="130" t="s">
        <v>1079</v>
      </c>
      <c r="D20" s="860">
        <v>0</v>
      </c>
      <c r="E20" s="854"/>
      <c r="F20" s="854"/>
      <c r="G20" s="854"/>
      <c r="H20" s="854"/>
    </row>
    <row r="21" spans="2:9" s="46" customFormat="1" ht="20.25" customHeight="1">
      <c r="B21" s="582">
        <v>13</v>
      </c>
      <c r="C21" s="130" t="s">
        <v>1078</v>
      </c>
      <c r="D21" s="855"/>
      <c r="E21" s="1131">
        <v>330002.16824040317</v>
      </c>
      <c r="F21" s="1131">
        <v>0</v>
      </c>
      <c r="G21" s="1131">
        <v>130519.997</v>
      </c>
      <c r="H21" s="1131">
        <v>130519.997</v>
      </c>
    </row>
    <row r="22" spans="2:9" s="46" customFormat="1" ht="20.25" customHeight="1">
      <c r="B22" s="849">
        <v>14</v>
      </c>
      <c r="C22" s="848" t="s">
        <v>1077</v>
      </c>
      <c r="D22" s="847"/>
      <c r="E22" s="846"/>
      <c r="F22" s="846"/>
      <c r="G22" s="846"/>
      <c r="H22" s="845">
        <f>+H9+H12+H15+H19</f>
        <v>41108983.542714037</v>
      </c>
      <c r="I22" s="844">
        <f>+H9+H12+H15+H19-H22</f>
        <v>0</v>
      </c>
    </row>
    <row r="23" spans="2:9" s="46" customFormat="1" ht="20.25" customHeight="1" thickBot="1">
      <c r="B23" s="103" t="s">
        <v>1076</v>
      </c>
      <c r="C23" s="103"/>
      <c r="D23" s="843"/>
      <c r="E23" s="843"/>
      <c r="F23" s="843"/>
      <c r="G23" s="843"/>
      <c r="H23" s="843"/>
    </row>
    <row r="24" spans="2:9" s="139" customFormat="1" ht="20.25" customHeight="1">
      <c r="B24" s="340">
        <v>15</v>
      </c>
      <c r="C24" s="359" t="s">
        <v>1044</v>
      </c>
      <c r="D24" s="859"/>
      <c r="E24" s="858"/>
      <c r="F24" s="858"/>
      <c r="G24" s="858"/>
      <c r="H24" s="857">
        <v>0</v>
      </c>
    </row>
    <row r="25" spans="2:9" s="139" customFormat="1" ht="20.25" customHeight="1">
      <c r="B25" s="355" t="s">
        <v>1075</v>
      </c>
      <c r="C25" s="334" t="s">
        <v>1074</v>
      </c>
      <c r="D25" s="852"/>
      <c r="E25" s="851">
        <v>762.65784789100201</v>
      </c>
      <c r="F25" s="851">
        <v>2080.5748740569984</v>
      </c>
      <c r="G25" s="851">
        <v>11473105.165520905</v>
      </c>
      <c r="H25" s="851">
        <v>9754556.1385064237</v>
      </c>
    </row>
    <row r="26" spans="2:9" s="139" customFormat="1" ht="20.25" customHeight="1">
      <c r="B26" s="355">
        <v>16</v>
      </c>
      <c r="C26" s="334" t="s">
        <v>1073</v>
      </c>
      <c r="D26" s="852"/>
      <c r="E26" s="851">
        <v>0</v>
      </c>
      <c r="F26" s="851">
        <v>0</v>
      </c>
      <c r="G26" s="851">
        <v>0</v>
      </c>
      <c r="H26" s="851">
        <v>0</v>
      </c>
    </row>
    <row r="27" spans="2:9" s="139" customFormat="1" ht="20.25" customHeight="1">
      <c r="B27" s="355">
        <v>17</v>
      </c>
      <c r="C27" s="334" t="s">
        <v>1072</v>
      </c>
      <c r="D27" s="852"/>
      <c r="E27" s="851">
        <f>+E29+E30+E32+E34</f>
        <v>2963421.6871496537</v>
      </c>
      <c r="F27" s="851">
        <f>+F29+F30+F32+F34</f>
        <v>818326.00801959308</v>
      </c>
      <c r="G27" s="851">
        <f>+G29+G30+G32+G34</f>
        <v>26614457.809897568</v>
      </c>
      <c r="H27" s="851">
        <f>+H29+H30+H32+H34</f>
        <v>22489346.088503152</v>
      </c>
    </row>
    <row r="28" spans="2:9" s="46" customFormat="1" ht="30" customHeight="1">
      <c r="B28" s="582">
        <v>18</v>
      </c>
      <c r="C28" s="632" t="s">
        <v>1071</v>
      </c>
      <c r="D28" s="852"/>
      <c r="E28" s="1131">
        <v>0</v>
      </c>
      <c r="F28" s="1131">
        <v>0</v>
      </c>
      <c r="G28" s="1131">
        <v>0</v>
      </c>
      <c r="H28" s="1131">
        <v>0</v>
      </c>
    </row>
    <row r="29" spans="2:9" s="46" customFormat="1" ht="30" customHeight="1">
      <c r="B29" s="582">
        <v>19</v>
      </c>
      <c r="C29" s="632" t="s">
        <v>1070</v>
      </c>
      <c r="D29" s="852"/>
      <c r="E29" s="1131">
        <v>102514.54314893682</v>
      </c>
      <c r="F29" s="1131">
        <v>162934.27788000007</v>
      </c>
      <c r="G29" s="1131">
        <v>1191375.5160735268</v>
      </c>
      <c r="H29" s="1131">
        <v>1283076.7698334204</v>
      </c>
    </row>
    <row r="30" spans="2:9" s="46" customFormat="1" ht="30" customHeight="1">
      <c r="B30" s="582">
        <v>20</v>
      </c>
      <c r="C30" s="632" t="s">
        <v>1069</v>
      </c>
      <c r="D30" s="852"/>
      <c r="E30" s="1131">
        <v>2644620.2236877023</v>
      </c>
      <c r="F30" s="1131">
        <v>561200.75844039</v>
      </c>
      <c r="G30" s="1131">
        <v>10924140.189732157</v>
      </c>
      <c r="H30" s="1131">
        <v>21044101.824752733</v>
      </c>
    </row>
    <row r="31" spans="2:9" s="46" customFormat="1" ht="30" customHeight="1">
      <c r="B31" s="582">
        <v>21</v>
      </c>
      <c r="C31" s="130" t="s">
        <v>1067</v>
      </c>
      <c r="D31" s="852"/>
      <c r="E31" s="1131">
        <v>0</v>
      </c>
      <c r="F31" s="1131">
        <v>0</v>
      </c>
      <c r="G31" s="1131">
        <v>0</v>
      </c>
      <c r="H31" s="1131">
        <v>0</v>
      </c>
    </row>
    <row r="32" spans="2:9" s="46" customFormat="1" ht="20.25" customHeight="1">
      <c r="B32" s="582">
        <v>22</v>
      </c>
      <c r="C32" s="632" t="s">
        <v>1068</v>
      </c>
      <c r="D32" s="852"/>
      <c r="E32" s="1131">
        <v>216286.92031301468</v>
      </c>
      <c r="F32" s="1131">
        <v>94190.971699202957</v>
      </c>
      <c r="G32" s="1131">
        <v>14308230.222681887</v>
      </c>
      <c r="H32" s="1131">
        <v>0</v>
      </c>
    </row>
    <row r="33" spans="2:9" s="46" customFormat="1" ht="25.5">
      <c r="B33" s="582">
        <v>23</v>
      </c>
      <c r="C33" s="130" t="s">
        <v>1067</v>
      </c>
      <c r="D33" s="852"/>
      <c r="E33" s="1131">
        <v>2166.6357509369982</v>
      </c>
      <c r="F33" s="1131">
        <v>2253.7341471772306</v>
      </c>
      <c r="G33" s="1131">
        <v>11352488.321945094</v>
      </c>
      <c r="H33" s="1131">
        <v>0</v>
      </c>
    </row>
    <row r="34" spans="2:9" s="46" customFormat="1" ht="30" customHeight="1">
      <c r="B34" s="582">
        <v>24</v>
      </c>
      <c r="C34" s="632" t="s">
        <v>1066</v>
      </c>
      <c r="D34" s="852"/>
      <c r="E34" s="1131">
        <v>0</v>
      </c>
      <c r="F34" s="1131">
        <v>0</v>
      </c>
      <c r="G34" s="1131">
        <v>190711.88140999997</v>
      </c>
      <c r="H34" s="1131">
        <v>162167.49391699999</v>
      </c>
    </row>
    <row r="35" spans="2:9" s="139" customFormat="1" ht="20.25" customHeight="1">
      <c r="B35" s="355">
        <v>25</v>
      </c>
      <c r="C35" s="334" t="s">
        <v>1065</v>
      </c>
      <c r="D35" s="856">
        <v>0</v>
      </c>
      <c r="E35" s="851">
        <v>0</v>
      </c>
      <c r="F35" s="851">
        <v>0</v>
      </c>
      <c r="G35" s="851">
        <v>0</v>
      </c>
      <c r="H35" s="851">
        <v>0</v>
      </c>
    </row>
    <row r="36" spans="2:9" s="139" customFormat="1" ht="20.25" customHeight="1">
      <c r="B36" s="355">
        <v>26</v>
      </c>
      <c r="C36" s="334" t="s">
        <v>1064</v>
      </c>
      <c r="D36" s="851">
        <v>0</v>
      </c>
      <c r="E36" s="850">
        <f>+E41</f>
        <v>271801.02996046364</v>
      </c>
      <c r="F36" s="850">
        <f>+F41</f>
        <v>25309.727031599999</v>
      </c>
      <c r="G36" s="850">
        <f>+G37+G38+G39+G40+G41</f>
        <v>963208.18971472699</v>
      </c>
      <c r="H36" s="850">
        <f>+H37+H38+H39+H40+H41</f>
        <v>1413134.3430754826</v>
      </c>
    </row>
    <row r="37" spans="2:9" s="46" customFormat="1" ht="20.25" customHeight="1">
      <c r="B37" s="582">
        <v>27</v>
      </c>
      <c r="C37" s="632" t="s">
        <v>1063</v>
      </c>
      <c r="D37" s="855"/>
      <c r="E37" s="854"/>
      <c r="F37" s="854"/>
      <c r="G37" s="1131">
        <v>1717.49596</v>
      </c>
      <c r="H37" s="853">
        <v>1459.871566</v>
      </c>
    </row>
    <row r="38" spans="2:9" s="46" customFormat="1" ht="20.25" customHeight="1">
      <c r="B38" s="582">
        <v>28</v>
      </c>
      <c r="C38" s="632" t="s">
        <v>1062</v>
      </c>
      <c r="D38" s="852"/>
      <c r="E38" s="1704">
        <v>5457.9539599999998</v>
      </c>
      <c r="F38" s="1704">
        <v>0</v>
      </c>
      <c r="G38" s="1704">
        <v>0</v>
      </c>
      <c r="H38" s="1131">
        <v>4639.2608659999996</v>
      </c>
    </row>
    <row r="39" spans="2:9" s="46" customFormat="1" ht="20.25" customHeight="1">
      <c r="B39" s="582">
        <v>29</v>
      </c>
      <c r="C39" s="632" t="s">
        <v>1061</v>
      </c>
      <c r="D39" s="852"/>
      <c r="E39" s="1705">
        <v>152406.42857704859</v>
      </c>
      <c r="F39" s="1705">
        <v>0</v>
      </c>
      <c r="G39" s="1705">
        <v>0</v>
      </c>
      <c r="H39" s="1131">
        <v>152406.42857704859</v>
      </c>
    </row>
    <row r="40" spans="2:9" s="46" customFormat="1" ht="20.25" customHeight="1">
      <c r="B40" s="582">
        <v>30</v>
      </c>
      <c r="C40" s="632" t="s">
        <v>1060</v>
      </c>
      <c r="D40" s="852"/>
      <c r="E40" s="1704">
        <v>1561416.2507218923</v>
      </c>
      <c r="F40" s="1704">
        <v>0</v>
      </c>
      <c r="G40" s="1704">
        <v>0</v>
      </c>
      <c r="H40" s="1131">
        <v>78070.812536094614</v>
      </c>
    </row>
    <row r="41" spans="2:9" s="46" customFormat="1" ht="20.25" customHeight="1">
      <c r="B41" s="582">
        <v>31</v>
      </c>
      <c r="C41" s="632" t="s">
        <v>1059</v>
      </c>
      <c r="D41" s="852"/>
      <c r="E41" s="853">
        <v>271801.02996046364</v>
      </c>
      <c r="F41" s="853">
        <v>25309.727031599999</v>
      </c>
      <c r="G41" s="853">
        <v>961490.69375472702</v>
      </c>
      <c r="H41" s="853">
        <v>1176557.9695303394</v>
      </c>
    </row>
    <row r="42" spans="2:9" s="46" customFormat="1" ht="20.25" customHeight="1">
      <c r="B42" s="355">
        <v>32</v>
      </c>
      <c r="C42" s="334" t="s">
        <v>1058</v>
      </c>
      <c r="D42" s="852"/>
      <c r="E42" s="851">
        <v>5702034.1615281729</v>
      </c>
      <c r="F42" s="851">
        <v>725155.01755297347</v>
      </c>
      <c r="G42" s="851">
        <v>3139206.3205189859</v>
      </c>
      <c r="H42" s="850">
        <v>251638.60372535407</v>
      </c>
    </row>
    <row r="43" spans="2:9" s="46" customFormat="1" ht="20.25" customHeight="1">
      <c r="B43" s="849">
        <v>33</v>
      </c>
      <c r="C43" s="848" t="s">
        <v>1057</v>
      </c>
      <c r="D43" s="847"/>
      <c r="E43" s="846"/>
      <c r="F43" s="846"/>
      <c r="G43" s="846"/>
      <c r="H43" s="845">
        <f>+H24+H26+H27+H36+H42+H25</f>
        <v>33908675.173810415</v>
      </c>
      <c r="I43" s="844"/>
    </row>
    <row r="44" spans="2:9" s="46" customFormat="1" ht="20.25" customHeight="1" thickBot="1">
      <c r="B44" s="103">
        <v>34</v>
      </c>
      <c r="C44" s="103" t="s">
        <v>1056</v>
      </c>
      <c r="D44" s="843"/>
      <c r="E44" s="843"/>
      <c r="F44" s="843"/>
      <c r="G44" s="843"/>
      <c r="H44" s="842">
        <f>+IFERROR(H22/H43,"-")</f>
        <v>1.2123441370680512</v>
      </c>
    </row>
    <row r="46" spans="2:9">
      <c r="H46" s="1439"/>
    </row>
    <row r="47" spans="2:9">
      <c r="H47" s="1439"/>
    </row>
    <row r="48" spans="2:9">
      <c r="H48" s="1440"/>
    </row>
  </sheetData>
  <mergeCells count="7">
    <mergeCell ref="H6:H7"/>
    <mergeCell ref="E38:G38"/>
    <mergeCell ref="E39:G39"/>
    <mergeCell ref="E40:G40"/>
    <mergeCell ref="B5:C5"/>
    <mergeCell ref="B6:C7"/>
    <mergeCell ref="D6:G6"/>
  </mergeCells>
  <hyperlinks>
    <hyperlink ref="K1" location="Índice!A1" display="Voltar ao Índice" xr:uid="{00000000-0004-0000-4900-000000000000}"/>
  </hyperlinks>
  <pageMargins left="0.70866141732283472" right="0.70866141732283472" top="0.74803149606299213" bottom="0.74803149606299213" header="0.31496062992125984" footer="0.31496062992125984"/>
  <pageSetup paperSize="9" scale="36" orientation="portrait" r:id="rId1"/>
  <headerFooter>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B1:N20"/>
  <sheetViews>
    <sheetView showGridLines="0" zoomScale="85" zoomScaleNormal="85" workbookViewId="0"/>
  </sheetViews>
  <sheetFormatPr defaultColWidth="9.140625" defaultRowHeight="16.5"/>
  <cols>
    <col min="1" max="1" width="2.7109375" style="1143" customWidth="1"/>
    <col min="2" max="2" width="38.140625" style="1143" customWidth="1"/>
    <col min="3" max="3" width="0.85546875" style="1143" customWidth="1"/>
    <col min="4" max="4" width="17.28515625" style="1143" bestFit="1" customWidth="1"/>
    <col min="5" max="5" width="0.85546875" style="1143" customWidth="1"/>
    <col min="6" max="6" width="24.5703125" style="1143" customWidth="1"/>
    <col min="7" max="7" width="0.85546875" style="1143" customWidth="1"/>
    <col min="8" max="12" width="15" style="1143" customWidth="1"/>
    <col min="13" max="13" width="0.85546875" style="1143" customWidth="1"/>
    <col min="14" max="14" width="38.140625" style="1143" bestFit="1" customWidth="1"/>
    <col min="15" max="16384" width="9.140625" style="1143"/>
  </cols>
  <sheetData>
    <row r="1" spans="2:14" ht="24">
      <c r="B1" s="54" t="s">
        <v>1600</v>
      </c>
      <c r="N1" s="4" t="s">
        <v>4</v>
      </c>
    </row>
    <row r="3" spans="2:14" ht="17.25" thickBot="1"/>
    <row r="4" spans="2:14" s="39" customFormat="1">
      <c r="B4" s="1562" t="s">
        <v>69</v>
      </c>
      <c r="D4" s="1562" t="s">
        <v>70</v>
      </c>
      <c r="F4" s="1564" t="s">
        <v>80</v>
      </c>
      <c r="H4" s="1562" t="s">
        <v>74</v>
      </c>
      <c r="I4" s="1562"/>
      <c r="J4" s="1562"/>
      <c r="K4" s="1562"/>
      <c r="L4" s="1562"/>
      <c r="N4" s="1562" t="s">
        <v>81</v>
      </c>
    </row>
    <row r="5" spans="2:14" s="39" customFormat="1" ht="54.75" customHeight="1">
      <c r="B5" s="1563"/>
      <c r="C5" s="47"/>
      <c r="D5" s="1563"/>
      <c r="E5" s="47"/>
      <c r="F5" s="1558"/>
      <c r="G5" s="47"/>
      <c r="H5" s="1106" t="s">
        <v>75</v>
      </c>
      <c r="I5" s="1106" t="s">
        <v>76</v>
      </c>
      <c r="J5" s="1106" t="s">
        <v>77</v>
      </c>
      <c r="K5" s="1106" t="s">
        <v>78</v>
      </c>
      <c r="L5" s="1106" t="s">
        <v>79</v>
      </c>
      <c r="M5" s="47"/>
      <c r="N5" s="1563"/>
    </row>
    <row r="6" spans="2:14" ht="4.5" customHeight="1">
      <c r="B6" s="41"/>
      <c r="C6" s="41"/>
      <c r="D6" s="42"/>
      <c r="E6" s="43"/>
      <c r="F6" s="41"/>
      <c r="G6" s="43"/>
      <c r="H6" s="43"/>
      <c r="I6" s="43"/>
      <c r="J6" s="43"/>
      <c r="K6" s="43"/>
      <c r="L6" s="43"/>
      <c r="M6" s="43"/>
      <c r="N6" s="41"/>
    </row>
    <row r="7" spans="2:14" ht="25.5" customHeight="1">
      <c r="B7" s="44" t="s">
        <v>1744</v>
      </c>
      <c r="C7" s="41"/>
      <c r="D7" s="45">
        <v>1</v>
      </c>
      <c r="E7" s="43"/>
      <c r="F7" s="44" t="s">
        <v>1745</v>
      </c>
      <c r="G7" s="43"/>
      <c r="H7" s="48" t="s">
        <v>1470</v>
      </c>
      <c r="I7" s="48" t="s">
        <v>185</v>
      </c>
      <c r="J7" s="48" t="s">
        <v>185</v>
      </c>
      <c r="K7" s="48" t="s">
        <v>185</v>
      </c>
      <c r="L7" s="48" t="s">
        <v>185</v>
      </c>
      <c r="M7" s="43"/>
      <c r="N7" s="44" t="s">
        <v>1746</v>
      </c>
    </row>
    <row r="8" spans="2:14" ht="4.5" customHeight="1">
      <c r="B8" s="40"/>
      <c r="C8" s="40"/>
      <c r="D8" s="40"/>
      <c r="E8" s="40"/>
      <c r="F8" s="40"/>
      <c r="G8" s="40"/>
      <c r="H8" s="40"/>
      <c r="I8" s="40"/>
      <c r="J8" s="40"/>
      <c r="K8" s="40"/>
      <c r="L8" s="40"/>
      <c r="M8" s="40"/>
      <c r="N8" s="40"/>
    </row>
    <row r="9" spans="2:14" ht="25.5" customHeight="1">
      <c r="B9" s="44" t="s">
        <v>1747</v>
      </c>
      <c r="C9" s="41"/>
      <c r="D9" s="45">
        <v>0.99960000000000004</v>
      </c>
      <c r="E9" s="43"/>
      <c r="F9" s="44" t="s">
        <v>1748</v>
      </c>
      <c r="G9" s="43"/>
      <c r="H9" s="48" t="s">
        <v>1470</v>
      </c>
      <c r="I9" s="48" t="s">
        <v>185</v>
      </c>
      <c r="J9" s="48" t="s">
        <v>185</v>
      </c>
      <c r="K9" s="48" t="s">
        <v>185</v>
      </c>
      <c r="L9" s="48" t="s">
        <v>185</v>
      </c>
      <c r="M9" s="43"/>
      <c r="N9" s="44" t="s">
        <v>1749</v>
      </c>
    </row>
    <row r="10" spans="2:14" ht="4.5" customHeight="1">
      <c r="B10" s="41"/>
      <c r="C10" s="41"/>
      <c r="D10" s="42"/>
      <c r="E10" s="43"/>
      <c r="F10" s="41"/>
      <c r="G10" s="43"/>
      <c r="H10" s="41"/>
      <c r="I10" s="1442"/>
      <c r="J10" s="1442"/>
      <c r="K10" s="1442"/>
      <c r="L10" s="1442"/>
      <c r="M10" s="43"/>
      <c r="N10" s="41"/>
    </row>
    <row r="11" spans="2:14" ht="25.5" customHeight="1">
      <c r="B11" s="44" t="s">
        <v>1750</v>
      </c>
      <c r="C11" s="41"/>
      <c r="D11" s="45">
        <v>0.99960000000000004</v>
      </c>
      <c r="E11" s="43"/>
      <c r="F11" s="44" t="s">
        <v>1748</v>
      </c>
      <c r="G11" s="43"/>
      <c r="H11" s="48" t="s">
        <v>1470</v>
      </c>
      <c r="I11" s="48" t="s">
        <v>185</v>
      </c>
      <c r="J11" s="48" t="s">
        <v>185</v>
      </c>
      <c r="K11" s="48" t="s">
        <v>185</v>
      </c>
      <c r="L11" s="48" t="s">
        <v>185</v>
      </c>
      <c r="M11" s="43"/>
      <c r="N11" s="44" t="s">
        <v>1751</v>
      </c>
    </row>
    <row r="12" spans="2:14" ht="4.5" customHeight="1">
      <c r="B12" s="41"/>
      <c r="C12" s="41"/>
      <c r="D12" s="42"/>
      <c r="E12" s="43"/>
      <c r="F12" s="41"/>
      <c r="G12" s="43"/>
      <c r="H12" s="41"/>
      <c r="I12" s="1442"/>
      <c r="J12" s="1442"/>
      <c r="K12" s="1442"/>
      <c r="L12" s="1442"/>
      <c r="M12" s="43"/>
      <c r="N12" s="41"/>
    </row>
    <row r="13" spans="2:14" ht="25.5" customHeight="1">
      <c r="B13" s="44" t="s">
        <v>1752</v>
      </c>
      <c r="C13" s="41"/>
      <c r="D13" s="45">
        <v>0.99960000000000004</v>
      </c>
      <c r="E13" s="43"/>
      <c r="F13" s="44" t="s">
        <v>1748</v>
      </c>
      <c r="G13" s="43"/>
      <c r="H13" s="48" t="s">
        <v>1470</v>
      </c>
      <c r="I13" s="48" t="s">
        <v>185</v>
      </c>
      <c r="J13" s="48" t="s">
        <v>185</v>
      </c>
      <c r="K13" s="48" t="s">
        <v>185</v>
      </c>
      <c r="L13" s="48" t="s">
        <v>185</v>
      </c>
      <c r="M13" s="43"/>
      <c r="N13" s="44" t="s">
        <v>1753</v>
      </c>
    </row>
    <row r="14" spans="2:14" ht="4.5" customHeight="1">
      <c r="B14" s="41"/>
      <c r="C14" s="41"/>
      <c r="D14" s="42"/>
      <c r="E14" s="43"/>
      <c r="F14" s="41"/>
      <c r="G14" s="43"/>
      <c r="H14" s="41"/>
      <c r="I14" s="1442"/>
      <c r="J14" s="1442"/>
      <c r="K14" s="1442"/>
      <c r="L14" s="1442"/>
      <c r="M14" s="43"/>
      <c r="N14" s="41"/>
    </row>
    <row r="15" spans="2:14" ht="25.5" customHeight="1">
      <c r="B15" s="44" t="s">
        <v>1754</v>
      </c>
      <c r="C15" s="41"/>
      <c r="D15" s="45">
        <v>0.99960000000000004</v>
      </c>
      <c r="E15" s="43"/>
      <c r="F15" s="44" t="s">
        <v>1748</v>
      </c>
      <c r="G15" s="43"/>
      <c r="H15" s="48" t="s">
        <v>1470</v>
      </c>
      <c r="I15" s="48" t="s">
        <v>185</v>
      </c>
      <c r="J15" s="48" t="s">
        <v>185</v>
      </c>
      <c r="K15" s="48" t="s">
        <v>185</v>
      </c>
      <c r="L15" s="48" t="s">
        <v>185</v>
      </c>
      <c r="M15" s="43"/>
      <c r="N15" s="44" t="s">
        <v>1746</v>
      </c>
    </row>
    <row r="16" spans="2:14" ht="4.5" customHeight="1">
      <c r="B16" s="41"/>
      <c r="C16" s="41"/>
      <c r="D16" s="42"/>
      <c r="E16" s="43"/>
      <c r="F16" s="41"/>
      <c r="G16" s="43"/>
      <c r="H16" s="41"/>
      <c r="I16" s="1442"/>
      <c r="J16" s="1442"/>
      <c r="K16" s="1442"/>
      <c r="L16" s="1442"/>
      <c r="M16" s="43"/>
      <c r="N16" s="41"/>
    </row>
    <row r="17" spans="2:14" ht="25.5" customHeight="1">
      <c r="B17" s="44" t="s">
        <v>1755</v>
      </c>
      <c r="C17" s="41"/>
      <c r="D17" s="45">
        <v>0.99960000000000004</v>
      </c>
      <c r="E17" s="43"/>
      <c r="F17" s="44" t="s">
        <v>1748</v>
      </c>
      <c r="G17" s="43"/>
      <c r="H17" s="48" t="s">
        <v>1470</v>
      </c>
      <c r="I17" s="48" t="s">
        <v>185</v>
      </c>
      <c r="J17" s="48" t="s">
        <v>185</v>
      </c>
      <c r="K17" s="48" t="s">
        <v>185</v>
      </c>
      <c r="L17" s="48" t="s">
        <v>185</v>
      </c>
      <c r="M17" s="43"/>
      <c r="N17" s="44" t="s">
        <v>1756</v>
      </c>
    </row>
    <row r="18" spans="2:14" ht="4.5" customHeight="1">
      <c r="B18" s="41"/>
      <c r="C18" s="41"/>
      <c r="D18" s="42"/>
      <c r="E18" s="43"/>
      <c r="F18" s="41"/>
      <c r="G18" s="43"/>
      <c r="H18" s="41"/>
      <c r="I18" s="1442"/>
      <c r="J18" s="1442"/>
      <c r="K18" s="1442"/>
      <c r="L18" s="1442"/>
      <c r="M18" s="43"/>
      <c r="N18" s="41"/>
    </row>
    <row r="19" spans="2:14" ht="25.5" customHeight="1">
      <c r="B19" s="44" t="s">
        <v>1757</v>
      </c>
      <c r="C19" s="41"/>
      <c r="D19" s="45">
        <v>0.78710000000000002</v>
      </c>
      <c r="E19" s="43"/>
      <c r="F19" s="44" t="s">
        <v>1748</v>
      </c>
      <c r="G19" s="43"/>
      <c r="H19" s="48" t="s">
        <v>1470</v>
      </c>
      <c r="I19" s="48" t="s">
        <v>185</v>
      </c>
      <c r="J19" s="48" t="s">
        <v>185</v>
      </c>
      <c r="K19" s="48" t="s">
        <v>185</v>
      </c>
      <c r="L19" s="48" t="s">
        <v>185</v>
      </c>
      <c r="M19" s="43"/>
      <c r="N19" s="44" t="s">
        <v>1758</v>
      </c>
    </row>
    <row r="20" spans="2:14" ht="4.5" customHeight="1">
      <c r="B20" s="41"/>
      <c r="C20" s="41"/>
      <c r="D20" s="42"/>
      <c r="E20" s="43"/>
      <c r="F20" s="41"/>
      <c r="G20" s="43"/>
      <c r="H20" s="41"/>
      <c r="I20" s="1442"/>
      <c r="J20" s="1442"/>
      <c r="K20" s="1442"/>
      <c r="L20" s="1442"/>
      <c r="M20" s="43"/>
      <c r="N20" s="41"/>
    </row>
  </sheetData>
  <mergeCells count="5">
    <mergeCell ref="B4:B5"/>
    <mergeCell ref="D4:D5"/>
    <mergeCell ref="F4:F5"/>
    <mergeCell ref="N4:N5"/>
    <mergeCell ref="H4:L4"/>
  </mergeCells>
  <hyperlinks>
    <hyperlink ref="N1" location="Índice!A1" display="Voltar ao Índice" xr:uid="{00000000-0004-0000-0700-000000000000}"/>
  </hyperlinks>
  <pageMargins left="0.7" right="0.7" top="0.75" bottom="0.75" header="0.3" footer="0.3"/>
  <pageSetup paperSize="9" scale="43"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8">
    <tabColor rgb="FFFF0000"/>
  </sheetPr>
  <dimension ref="A1:M15"/>
  <sheetViews>
    <sheetView showGridLines="0" zoomScaleNormal="100" zoomScalePageLayoutView="70" workbookViewId="0"/>
  </sheetViews>
  <sheetFormatPr defaultColWidth="8.7109375" defaultRowHeight="18.75"/>
  <cols>
    <col min="1" max="1" width="4.7109375" style="456" customWidth="1"/>
    <col min="2" max="2" width="5.7109375" style="2" customWidth="1"/>
    <col min="3" max="3" width="48.85546875" style="2" customWidth="1"/>
    <col min="4" max="11" width="21" style="2" customWidth="1"/>
    <col min="12" max="12" width="4.7109375" style="456" customWidth="1"/>
    <col min="13" max="13" width="14.28515625" style="2" bestFit="1" customWidth="1"/>
    <col min="14" max="16384" width="8.7109375" style="2"/>
  </cols>
  <sheetData>
    <row r="1" spans="1:13" ht="25.5" customHeight="1">
      <c r="B1" s="894" t="s">
        <v>1110</v>
      </c>
      <c r="D1" s="893"/>
      <c r="E1" s="892"/>
      <c r="F1" s="892"/>
      <c r="G1" s="892"/>
      <c r="H1" s="892"/>
      <c r="I1" s="892"/>
      <c r="J1" s="892"/>
      <c r="K1" s="892"/>
      <c r="M1" s="4" t="s">
        <v>4</v>
      </c>
    </row>
    <row r="2" spans="1:13" ht="22.5" customHeight="1">
      <c r="B2" s="31" t="s">
        <v>5</v>
      </c>
      <c r="D2" s="891"/>
      <c r="E2" s="891"/>
      <c r="F2" s="891"/>
      <c r="G2" s="891"/>
      <c r="H2" s="891"/>
      <c r="I2" s="891"/>
      <c r="J2" s="891"/>
      <c r="K2" s="890"/>
      <c r="L2" s="114"/>
      <c r="M2" s="31"/>
    </row>
    <row r="3" spans="1:13" ht="20.25" thickBot="1">
      <c r="A3" s="2"/>
      <c r="B3" s="882"/>
      <c r="C3" s="889"/>
      <c r="D3" s="888"/>
      <c r="E3" s="888"/>
      <c r="F3" s="888"/>
      <c r="G3" s="888"/>
      <c r="H3" s="888"/>
      <c r="I3" s="888"/>
      <c r="J3" s="888"/>
      <c r="K3" s="882"/>
      <c r="L3" s="114"/>
      <c r="M3" s="31"/>
    </row>
    <row r="4" spans="1:13">
      <c r="A4" s="2"/>
      <c r="B4" s="882"/>
      <c r="C4" s="887"/>
      <c r="D4" s="1707" t="s">
        <v>1109</v>
      </c>
      <c r="E4" s="1707"/>
      <c r="F4" s="1707" t="s">
        <v>1108</v>
      </c>
      <c r="G4" s="1707"/>
      <c r="H4" s="1707" t="s">
        <v>1107</v>
      </c>
      <c r="I4" s="1707"/>
      <c r="J4" s="1707" t="s">
        <v>1106</v>
      </c>
      <c r="K4" s="1707"/>
      <c r="L4" s="886"/>
      <c r="M4" s="31"/>
    </row>
    <row r="5" spans="1:13" ht="56.25">
      <c r="A5" s="2"/>
      <c r="B5" s="882"/>
      <c r="C5" s="885"/>
      <c r="D5" s="884"/>
      <c r="E5" s="883" t="s">
        <v>1105</v>
      </c>
      <c r="F5" s="884"/>
      <c r="G5" s="883" t="s">
        <v>1105</v>
      </c>
      <c r="H5" s="884"/>
      <c r="I5" s="883" t="s">
        <v>1104</v>
      </c>
      <c r="J5" s="884"/>
      <c r="K5" s="883" t="s">
        <v>1104</v>
      </c>
      <c r="L5" s="114"/>
      <c r="M5" s="31"/>
    </row>
    <row r="6" spans="1:13" ht="20.100000000000001" customHeight="1">
      <c r="A6" s="2"/>
      <c r="B6" s="882"/>
      <c r="C6" s="881"/>
      <c r="D6" s="880" t="s">
        <v>463</v>
      </c>
      <c r="E6" s="880" t="s">
        <v>645</v>
      </c>
      <c r="F6" s="880" t="s">
        <v>644</v>
      </c>
      <c r="G6" s="880" t="s">
        <v>643</v>
      </c>
      <c r="H6" s="880" t="s">
        <v>642</v>
      </c>
      <c r="I6" s="880" t="s">
        <v>639</v>
      </c>
      <c r="J6" s="880" t="s">
        <v>638</v>
      </c>
      <c r="K6" s="880" t="s">
        <v>636</v>
      </c>
      <c r="L6" s="114"/>
      <c r="M6" s="31"/>
    </row>
    <row r="7" spans="1:13" ht="20.100000000000001" customHeight="1">
      <c r="A7" s="2"/>
      <c r="B7" s="879" t="s">
        <v>463</v>
      </c>
      <c r="C7" s="878" t="s">
        <v>1103</v>
      </c>
      <c r="D7" s="876">
        <v>12434751.02716</v>
      </c>
      <c r="E7" s="876">
        <v>126648.37404000001</v>
      </c>
      <c r="F7" s="877"/>
      <c r="G7" s="877"/>
      <c r="H7" s="876">
        <v>43651195.746839993</v>
      </c>
      <c r="I7" s="876">
        <v>10254043.784710001</v>
      </c>
      <c r="J7" s="875"/>
      <c r="K7" s="875"/>
      <c r="L7" s="114"/>
      <c r="M7" s="31"/>
    </row>
    <row r="8" spans="1:13" ht="20.100000000000001" customHeight="1">
      <c r="A8" s="2"/>
      <c r="B8" s="873" t="s">
        <v>645</v>
      </c>
      <c r="C8" s="874" t="s">
        <v>1102</v>
      </c>
      <c r="D8" s="871">
        <v>0</v>
      </c>
      <c r="E8" s="871">
        <v>0</v>
      </c>
      <c r="F8" s="871">
        <v>0</v>
      </c>
      <c r="G8" s="871">
        <v>0</v>
      </c>
      <c r="H8" s="871">
        <v>191555.33100000001</v>
      </c>
      <c r="I8" s="871">
        <v>0</v>
      </c>
      <c r="J8" s="871">
        <v>196220.29455000002</v>
      </c>
      <c r="K8" s="871">
        <v>0</v>
      </c>
      <c r="L8" s="114"/>
      <c r="M8" s="31"/>
    </row>
    <row r="9" spans="1:13" ht="20.100000000000001" customHeight="1">
      <c r="A9" s="2"/>
      <c r="B9" s="873" t="s">
        <v>644</v>
      </c>
      <c r="C9" s="874" t="s">
        <v>637</v>
      </c>
      <c r="D9" s="871">
        <v>134433.98999</v>
      </c>
      <c r="E9" s="871">
        <v>126648.37404000001</v>
      </c>
      <c r="F9" s="871">
        <v>134703.60065000001</v>
      </c>
      <c r="G9" s="871">
        <v>126820.47010999999</v>
      </c>
      <c r="H9" s="871">
        <v>12598772.93801</v>
      </c>
      <c r="I9" s="871">
        <v>8551419.3547099996</v>
      </c>
      <c r="J9" s="871">
        <v>12726827.30222</v>
      </c>
      <c r="K9" s="871">
        <v>9042174.6765599996</v>
      </c>
      <c r="L9" s="114"/>
      <c r="M9" s="31"/>
    </row>
    <row r="10" spans="1:13" ht="20.100000000000001" customHeight="1">
      <c r="A10" s="2"/>
      <c r="B10" s="873" t="s">
        <v>643</v>
      </c>
      <c r="C10" s="872" t="s">
        <v>1101</v>
      </c>
      <c r="D10" s="871">
        <v>0</v>
      </c>
      <c r="E10" s="871">
        <v>0</v>
      </c>
      <c r="F10" s="871">
        <v>0</v>
      </c>
      <c r="G10" s="871">
        <v>0</v>
      </c>
      <c r="H10" s="871">
        <v>0</v>
      </c>
      <c r="I10" s="871">
        <v>0</v>
      </c>
      <c r="J10" s="871">
        <v>0</v>
      </c>
      <c r="K10" s="871">
        <v>0</v>
      </c>
      <c r="L10" s="114"/>
      <c r="M10" s="31"/>
    </row>
    <row r="11" spans="1:13" ht="20.100000000000001" customHeight="1">
      <c r="A11" s="2"/>
      <c r="B11" s="873" t="s">
        <v>642</v>
      </c>
      <c r="C11" s="872" t="s">
        <v>1100</v>
      </c>
      <c r="D11" s="871">
        <v>0</v>
      </c>
      <c r="E11" s="871">
        <v>0</v>
      </c>
      <c r="F11" s="871">
        <v>0</v>
      </c>
      <c r="G11" s="871">
        <v>0</v>
      </c>
      <c r="H11" s="871">
        <v>1401.8066999999999</v>
      </c>
      <c r="I11" s="871">
        <v>0</v>
      </c>
      <c r="J11" s="871">
        <v>1401.8066999999999</v>
      </c>
      <c r="K11" s="871">
        <v>0</v>
      </c>
      <c r="L11" s="114"/>
      <c r="M11" s="31"/>
    </row>
    <row r="12" spans="1:13" ht="20.100000000000001" customHeight="1">
      <c r="A12" s="2"/>
      <c r="B12" s="873" t="s">
        <v>641</v>
      </c>
      <c r="C12" s="872" t="s">
        <v>1099</v>
      </c>
      <c r="D12" s="871">
        <v>134433.98999</v>
      </c>
      <c r="E12" s="871">
        <v>126648.37404000001</v>
      </c>
      <c r="F12" s="871">
        <v>134703.60065000001</v>
      </c>
      <c r="G12" s="871">
        <v>126820.47010999999</v>
      </c>
      <c r="H12" s="871">
        <v>9035949.4860100001</v>
      </c>
      <c r="I12" s="871">
        <v>8551419.3547099996</v>
      </c>
      <c r="J12" s="871">
        <v>9054614.3110699989</v>
      </c>
      <c r="K12" s="871">
        <v>9042174.6765599996</v>
      </c>
      <c r="L12" s="114"/>
      <c r="M12" s="31"/>
    </row>
    <row r="13" spans="1:13" ht="20.100000000000001" customHeight="1">
      <c r="A13" s="2"/>
      <c r="B13" s="873" t="s">
        <v>639</v>
      </c>
      <c r="C13" s="872" t="s">
        <v>1098</v>
      </c>
      <c r="D13" s="871">
        <v>0</v>
      </c>
      <c r="E13" s="871">
        <v>0</v>
      </c>
      <c r="F13" s="871">
        <v>0</v>
      </c>
      <c r="G13" s="871">
        <v>0</v>
      </c>
      <c r="H13" s="871">
        <v>760273.11800000002</v>
      </c>
      <c r="I13" s="871">
        <v>0</v>
      </c>
      <c r="J13" s="871">
        <v>869661.46622000006</v>
      </c>
      <c r="K13" s="871">
        <v>0</v>
      </c>
      <c r="L13" s="114"/>
      <c r="M13" s="31"/>
    </row>
    <row r="14" spans="1:13" ht="20.100000000000001" customHeight="1">
      <c r="A14" s="2"/>
      <c r="B14" s="873" t="s">
        <v>638</v>
      </c>
      <c r="C14" s="872" t="s">
        <v>1097</v>
      </c>
      <c r="D14" s="871">
        <v>0</v>
      </c>
      <c r="E14" s="871">
        <v>0</v>
      </c>
      <c r="F14" s="871">
        <v>0</v>
      </c>
      <c r="G14" s="871">
        <v>0</v>
      </c>
      <c r="H14" s="871">
        <v>2802550.3339999998</v>
      </c>
      <c r="I14" s="871">
        <v>0</v>
      </c>
      <c r="J14" s="871">
        <v>2802551.5249299998</v>
      </c>
      <c r="K14" s="871">
        <v>0</v>
      </c>
      <c r="L14" s="114"/>
      <c r="M14" s="31"/>
    </row>
    <row r="15" spans="1:13" ht="20.100000000000001" customHeight="1" thickBot="1">
      <c r="A15" s="2"/>
      <c r="B15" s="870" t="s">
        <v>634</v>
      </c>
      <c r="C15" s="869" t="s">
        <v>103</v>
      </c>
      <c r="D15" s="868">
        <v>12300317.03717</v>
      </c>
      <c r="E15" s="868">
        <v>0</v>
      </c>
      <c r="F15" s="867"/>
      <c r="G15" s="867"/>
      <c r="H15" s="868">
        <v>30860867.47783</v>
      </c>
      <c r="I15" s="868">
        <v>1702624.43</v>
      </c>
      <c r="J15" s="867"/>
      <c r="K15" s="867"/>
      <c r="L15" s="114"/>
      <c r="M15" s="31"/>
    </row>
  </sheetData>
  <mergeCells count="4">
    <mergeCell ref="D4:E4"/>
    <mergeCell ref="F4:G4"/>
    <mergeCell ref="H4:I4"/>
    <mergeCell ref="J4:K4"/>
  </mergeCells>
  <conditionalFormatting sqref="D7:K15">
    <cfRule type="cellIs" dxfId="5" priority="1" stopIfTrue="1" operator="lessThan">
      <formula>0</formula>
    </cfRule>
  </conditionalFormatting>
  <hyperlinks>
    <hyperlink ref="M1" location="Índice!A1" display="Voltar ao Índice" xr:uid="{00000000-0004-0000-4A00-000000000000}"/>
  </hyperlinks>
  <pageMargins left="0.70866141732283472" right="0.70866141732283472" top="0.74803149606299213" bottom="0.74803149606299213" header="0.31496062992125984" footer="0.31496062992125984"/>
  <pageSetup paperSize="9" scale="53" orientation="landscape" r:id="rId1"/>
  <headerFooter>
    <oddFooter>&amp;C&amp;P</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9">
    <tabColor rgb="FFFF0000"/>
  </sheetPr>
  <dimension ref="A1:I21"/>
  <sheetViews>
    <sheetView showGridLines="0" zoomScaleNormal="100" zoomScalePageLayoutView="60" workbookViewId="0"/>
  </sheetViews>
  <sheetFormatPr defaultColWidth="8.85546875" defaultRowHeight="16.5"/>
  <cols>
    <col min="1" max="1" width="4.7109375" style="456" customWidth="1"/>
    <col min="2" max="2" width="5.7109375" style="890" customWidth="1"/>
    <col min="3" max="3" width="72.85546875" style="890" customWidth="1"/>
    <col min="4" max="7" width="25.7109375" style="890" customWidth="1"/>
    <col min="8" max="8" width="4.7109375" style="456" customWidth="1"/>
    <col min="9" max="9" width="17.7109375" style="890" customWidth="1"/>
    <col min="10" max="10" width="19.42578125" style="890" customWidth="1"/>
    <col min="11" max="12" width="17.7109375" style="890" customWidth="1"/>
    <col min="13" max="13" width="13.7109375" style="890" customWidth="1"/>
    <col min="14" max="16384" width="8.85546875" style="890"/>
  </cols>
  <sheetData>
    <row r="1" spans="2:9" ht="25.5" customHeight="1">
      <c r="B1" s="894" t="s">
        <v>1123</v>
      </c>
      <c r="D1" s="909"/>
      <c r="E1" s="909"/>
      <c r="F1" s="909"/>
      <c r="G1" s="909"/>
      <c r="I1" s="4" t="s">
        <v>4</v>
      </c>
    </row>
    <row r="2" spans="2:9" ht="22.5" customHeight="1">
      <c r="B2" s="31" t="s">
        <v>5</v>
      </c>
      <c r="D2" s="909"/>
      <c r="E2" s="909"/>
      <c r="F2" s="909"/>
      <c r="G2" s="909"/>
      <c r="H2" s="114"/>
    </row>
    <row r="3" spans="2:9" s="889" customFormat="1" ht="20.25" thickBot="1">
      <c r="D3" s="888"/>
      <c r="E3" s="888"/>
      <c r="F3" s="888"/>
      <c r="G3" s="888"/>
      <c r="H3" s="114"/>
      <c r="I3" s="882"/>
    </row>
    <row r="4" spans="2:9" s="882" customFormat="1" ht="18.75">
      <c r="B4" s="908"/>
      <c r="C4" s="907"/>
      <c r="D4" s="1707" t="s">
        <v>1122</v>
      </c>
      <c r="E4" s="1707"/>
      <c r="F4" s="1707" t="s">
        <v>1121</v>
      </c>
      <c r="G4" s="1709"/>
      <c r="H4" s="886"/>
    </row>
    <row r="5" spans="2:9" s="882" customFormat="1" ht="51.75" customHeight="1">
      <c r="B5" s="908"/>
      <c r="C5" s="907"/>
      <c r="D5" s="1708"/>
      <c r="E5" s="1708"/>
      <c r="F5" s="1708" t="s">
        <v>1120</v>
      </c>
      <c r="G5" s="1708"/>
      <c r="H5" s="114"/>
    </row>
    <row r="6" spans="2:9" s="882" customFormat="1" ht="36" customHeight="1">
      <c r="B6" s="885"/>
      <c r="C6" s="904"/>
      <c r="D6" s="906"/>
      <c r="E6" s="905" t="s">
        <v>1105</v>
      </c>
      <c r="F6" s="883"/>
      <c r="G6" s="905" t="s">
        <v>1104</v>
      </c>
      <c r="H6" s="114"/>
    </row>
    <row r="7" spans="2:9" s="882" customFormat="1" ht="20.100000000000001" customHeight="1">
      <c r="B7" s="885"/>
      <c r="C7" s="904"/>
      <c r="D7" s="880" t="s">
        <v>463</v>
      </c>
      <c r="E7" s="880" t="s">
        <v>645</v>
      </c>
      <c r="F7" s="880" t="s">
        <v>644</v>
      </c>
      <c r="G7" s="880" t="s">
        <v>642</v>
      </c>
      <c r="H7" s="114"/>
    </row>
    <row r="8" spans="2:9" s="882" customFormat="1" ht="24.95" customHeight="1">
      <c r="B8" s="903" t="s">
        <v>633</v>
      </c>
      <c r="C8" s="902" t="s">
        <v>1119</v>
      </c>
      <c r="D8" s="901">
        <v>0</v>
      </c>
      <c r="E8" s="901">
        <v>0</v>
      </c>
      <c r="F8" s="901">
        <v>1082427.6827697163</v>
      </c>
      <c r="G8" s="901">
        <v>1082427.6827697163</v>
      </c>
      <c r="H8" s="114"/>
    </row>
    <row r="9" spans="2:9" s="882" customFormat="1" ht="24.95" customHeight="1">
      <c r="B9" s="873" t="s">
        <v>632</v>
      </c>
      <c r="C9" s="874" t="s">
        <v>1118</v>
      </c>
      <c r="D9" s="898">
        <v>0</v>
      </c>
      <c r="E9" s="898">
        <v>0</v>
      </c>
      <c r="F9" s="898">
        <v>0</v>
      </c>
      <c r="G9" s="898">
        <v>0</v>
      </c>
      <c r="H9" s="114"/>
    </row>
    <row r="10" spans="2:9" s="882" customFormat="1" ht="24.95" customHeight="1">
      <c r="B10" s="873" t="s">
        <v>631</v>
      </c>
      <c r="C10" s="874" t="s">
        <v>1102</v>
      </c>
      <c r="D10" s="898">
        <v>0</v>
      </c>
      <c r="E10" s="898">
        <v>0</v>
      </c>
      <c r="F10" s="898">
        <v>0</v>
      </c>
      <c r="G10" s="898">
        <v>0</v>
      </c>
      <c r="H10" s="114"/>
    </row>
    <row r="11" spans="2:9" s="882" customFormat="1" ht="24.95" customHeight="1">
      <c r="B11" s="873" t="s">
        <v>630</v>
      </c>
      <c r="C11" s="874" t="s">
        <v>637</v>
      </c>
      <c r="D11" s="898">
        <v>0</v>
      </c>
      <c r="E11" s="898">
        <v>0</v>
      </c>
      <c r="F11" s="898">
        <v>1082427.6827697163</v>
      </c>
      <c r="G11" s="898">
        <v>1082427.6827697163</v>
      </c>
      <c r="H11" s="114"/>
    </row>
    <row r="12" spans="2:9" s="882" customFormat="1" ht="24.95" customHeight="1">
      <c r="B12" s="873" t="s">
        <v>628</v>
      </c>
      <c r="C12" s="872" t="s">
        <v>1101</v>
      </c>
      <c r="D12" s="898">
        <v>0</v>
      </c>
      <c r="E12" s="898">
        <v>0</v>
      </c>
      <c r="F12" s="898">
        <v>0</v>
      </c>
      <c r="G12" s="898">
        <v>0</v>
      </c>
      <c r="H12" s="114"/>
    </row>
    <row r="13" spans="2:9" s="882" customFormat="1" ht="24.95" customHeight="1">
      <c r="B13" s="873" t="s">
        <v>626</v>
      </c>
      <c r="C13" s="872" t="s">
        <v>1100</v>
      </c>
      <c r="D13" s="898">
        <v>0</v>
      </c>
      <c r="E13" s="898">
        <v>0</v>
      </c>
      <c r="F13" s="898">
        <v>0</v>
      </c>
      <c r="G13" s="898">
        <v>0</v>
      </c>
      <c r="H13" s="114"/>
    </row>
    <row r="14" spans="2:9" s="882" customFormat="1" ht="24.95" customHeight="1">
      <c r="B14" s="873" t="s">
        <v>624</v>
      </c>
      <c r="C14" s="872" t="s">
        <v>1099</v>
      </c>
      <c r="D14" s="898">
        <v>0</v>
      </c>
      <c r="E14" s="898">
        <v>0</v>
      </c>
      <c r="F14" s="898">
        <v>1082427.6827697163</v>
      </c>
      <c r="G14" s="898">
        <v>1082427.6827697163</v>
      </c>
      <c r="H14" s="114"/>
    </row>
    <row r="15" spans="2:9" s="882" customFormat="1" ht="24.95" customHeight="1">
      <c r="B15" s="873" t="s">
        <v>622</v>
      </c>
      <c r="C15" s="872" t="s">
        <v>1098</v>
      </c>
      <c r="D15" s="898">
        <v>0</v>
      </c>
      <c r="E15" s="898">
        <v>0</v>
      </c>
      <c r="F15" s="898">
        <v>0</v>
      </c>
      <c r="G15" s="898">
        <v>0</v>
      </c>
      <c r="H15" s="114"/>
    </row>
    <row r="16" spans="2:9" s="882" customFormat="1" ht="24.95" customHeight="1">
      <c r="B16" s="873" t="s">
        <v>620</v>
      </c>
      <c r="C16" s="872" t="s">
        <v>1097</v>
      </c>
      <c r="D16" s="898">
        <v>0</v>
      </c>
      <c r="E16" s="898">
        <v>0</v>
      </c>
      <c r="F16" s="898">
        <v>0</v>
      </c>
      <c r="G16" s="898">
        <v>0</v>
      </c>
      <c r="H16" s="114"/>
    </row>
    <row r="17" spans="2:7" s="882" customFormat="1" ht="24.95" customHeight="1">
      <c r="B17" s="873" t="s">
        <v>618</v>
      </c>
      <c r="C17" s="874" t="s">
        <v>1117</v>
      </c>
      <c r="D17" s="898">
        <v>0</v>
      </c>
      <c r="E17" s="898">
        <v>0</v>
      </c>
      <c r="F17" s="898">
        <v>0</v>
      </c>
      <c r="G17" s="898">
        <v>0</v>
      </c>
    </row>
    <row r="18" spans="2:7" s="882" customFormat="1" ht="24.95" customHeight="1">
      <c r="B18" s="873" t="s">
        <v>1116</v>
      </c>
      <c r="C18" s="874" t="s">
        <v>1115</v>
      </c>
      <c r="D18" s="898">
        <v>0</v>
      </c>
      <c r="E18" s="898">
        <v>0</v>
      </c>
      <c r="F18" s="898">
        <v>0</v>
      </c>
      <c r="G18" s="898">
        <v>0</v>
      </c>
    </row>
    <row r="19" spans="2:7" s="882" customFormat="1" ht="30" customHeight="1">
      <c r="B19" s="873" t="s">
        <v>1114</v>
      </c>
      <c r="C19" s="900" t="s">
        <v>1113</v>
      </c>
      <c r="D19" s="898">
        <v>0</v>
      </c>
      <c r="E19" s="898">
        <v>0</v>
      </c>
      <c r="F19" s="898">
        <v>0</v>
      </c>
      <c r="G19" s="898">
        <v>0</v>
      </c>
    </row>
    <row r="20" spans="2:7" s="882" customFormat="1" ht="30" customHeight="1">
      <c r="B20" s="873">
        <v>241</v>
      </c>
      <c r="C20" s="900" t="s">
        <v>1112</v>
      </c>
      <c r="D20" s="899"/>
      <c r="E20" s="899"/>
      <c r="F20" s="898">
        <v>1084554.536471325</v>
      </c>
      <c r="G20" s="898">
        <v>0</v>
      </c>
    </row>
    <row r="21" spans="2:7" s="882" customFormat="1" ht="30" customHeight="1" thickBot="1">
      <c r="B21" s="870">
        <v>250</v>
      </c>
      <c r="C21" s="897" t="s">
        <v>1111</v>
      </c>
      <c r="D21" s="896">
        <v>12434751.02716</v>
      </c>
      <c r="E21" s="896">
        <v>126648.37404000001</v>
      </c>
      <c r="F21" s="895"/>
      <c r="G21" s="895"/>
    </row>
  </sheetData>
  <mergeCells count="3">
    <mergeCell ref="D4:E5"/>
    <mergeCell ref="F4:G4"/>
    <mergeCell ref="F5:G5"/>
  </mergeCells>
  <conditionalFormatting sqref="D8:F21">
    <cfRule type="cellIs" dxfId="4" priority="1" stopIfTrue="1" operator="lessThan">
      <formula>0</formula>
    </cfRule>
  </conditionalFormatting>
  <conditionalFormatting sqref="G7:G21">
    <cfRule type="cellIs" dxfId="3" priority="2" stopIfTrue="1" operator="lessThan">
      <formula>0</formula>
    </cfRule>
  </conditionalFormatting>
  <conditionalFormatting sqref="J1:K1 D1:G2 I2:K2 E4:F5 D4:D7 F6:F7 E7 I8:I21">
    <cfRule type="cellIs" dxfId="2" priority="3" stopIfTrue="1" operator="lessThan">
      <formula>0</formula>
    </cfRule>
  </conditionalFormatting>
  <hyperlinks>
    <hyperlink ref="I1" location="Índice!A1" display="Voltar ao Índice" xr:uid="{00000000-0004-0000-4B00-000000000000}"/>
  </hyperlinks>
  <pageMargins left="0.70866141732283472" right="0.70866141732283472" top="0.74803149606299213" bottom="0.74803149606299213" header="0.31496062992125984" footer="0.31496062992125984"/>
  <pageSetup paperSize="9" scale="62" orientation="landscape" r:id="rId1"/>
  <headerFooter>
    <oddFooter>&amp;C&amp;P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80">
    <tabColor rgb="FFFF0000"/>
  </sheetPr>
  <dimension ref="A1:G5"/>
  <sheetViews>
    <sheetView showGridLines="0" zoomScaleNormal="100" zoomScalePageLayoutView="70" workbookViewId="0"/>
  </sheetViews>
  <sheetFormatPr defaultColWidth="8.85546875" defaultRowHeight="16.5"/>
  <cols>
    <col min="1" max="1" width="4.7109375" style="456" customWidth="1"/>
    <col min="2" max="2" width="5.7109375" style="890" customWidth="1"/>
    <col min="3" max="3" width="40.140625" style="890" customWidth="1"/>
    <col min="4" max="5" width="39" style="910" customWidth="1"/>
    <col min="6" max="6" width="4.7109375" style="456" customWidth="1"/>
    <col min="7" max="8" width="17.7109375" style="890" customWidth="1"/>
    <col min="9" max="9" width="19.42578125" style="890" customWidth="1"/>
    <col min="10" max="11" width="17.7109375" style="890" customWidth="1"/>
    <col min="12" max="12" width="13.7109375" style="890" customWidth="1"/>
    <col min="13" max="16384" width="8.85546875" style="890"/>
  </cols>
  <sheetData>
    <row r="1" spans="2:7" ht="25.5" customHeight="1">
      <c r="B1" s="894" t="s">
        <v>1127</v>
      </c>
      <c r="D1" s="916"/>
      <c r="E1" s="916"/>
      <c r="G1" s="4" t="s">
        <v>4</v>
      </c>
    </row>
    <row r="2" spans="2:7" ht="22.5" customHeight="1" thickBot="1">
      <c r="B2" s="31" t="s">
        <v>5</v>
      </c>
      <c r="D2" s="915"/>
      <c r="E2" s="915"/>
      <c r="F2" s="114"/>
      <c r="G2" s="914"/>
    </row>
    <row r="3" spans="2:7" ht="89.25" customHeight="1">
      <c r="B3" s="913"/>
      <c r="C3" s="912"/>
      <c r="D3" s="1265" t="s">
        <v>1126</v>
      </c>
      <c r="E3" s="1265" t="s">
        <v>1125</v>
      </c>
      <c r="F3" s="114"/>
      <c r="G3" s="914"/>
    </row>
    <row r="4" spans="2:7" ht="20.100000000000001" customHeight="1">
      <c r="B4" s="913"/>
      <c r="C4" s="912"/>
      <c r="D4" s="880" t="s">
        <v>463</v>
      </c>
      <c r="E4" s="880" t="s">
        <v>645</v>
      </c>
      <c r="F4" s="886"/>
      <c r="G4" s="911"/>
    </row>
    <row r="5" spans="2:7" ht="33.75" thickBot="1">
      <c r="B5" s="1262" t="s">
        <v>463</v>
      </c>
      <c r="C5" s="1263" t="s">
        <v>1124</v>
      </c>
      <c r="D5" s="1264">
        <v>8946227.1742599998</v>
      </c>
      <c r="E5" s="1264">
        <v>11351598.124809999</v>
      </c>
      <c r="F5" s="114"/>
      <c r="G5" s="909"/>
    </row>
  </sheetData>
  <conditionalFormatting sqref="D1:E5">
    <cfRule type="cellIs" dxfId="1" priority="1" stopIfTrue="1" operator="lessThan">
      <formula>0</formula>
    </cfRule>
  </conditionalFormatting>
  <conditionalFormatting sqref="G1:G5">
    <cfRule type="cellIs" dxfId="0" priority="3" stopIfTrue="1" operator="lessThan">
      <formula>0</formula>
    </cfRule>
  </conditionalFormatting>
  <hyperlinks>
    <hyperlink ref="G1" location="Índice!A1" display="Voltar ao Índice" xr:uid="{00000000-0004-0000-4C00-000000000000}"/>
  </hyperlinks>
  <pageMargins left="0.70866141732283472" right="0.70866141732283472" top="0.74803149606299213" bottom="0.74803149606299213" header="0.31496062992125984" footer="0.31496062992125984"/>
  <pageSetup paperSize="9" scale="86" orientation="landscape" r:id="rId1"/>
  <headerFooter>
    <oddFooter>&amp;C&amp;P</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88C74-0F16-46AB-A6AF-C0684468EA73}">
  <sheetPr codeName="Sheet92">
    <tabColor rgb="FFFF0000"/>
  </sheetPr>
  <dimension ref="A1:U63"/>
  <sheetViews>
    <sheetView showGridLines="0" zoomScale="85" zoomScaleNormal="85" zoomScaleSheetLayoutView="50" zoomScalePageLayoutView="50" workbookViewId="0"/>
  </sheetViews>
  <sheetFormatPr defaultColWidth="8.85546875" defaultRowHeight="16.5"/>
  <cols>
    <col min="1" max="1" width="4.7109375" style="547" customWidth="1"/>
    <col min="2" max="2" width="3.7109375" style="1037" bestFit="1" customWidth="1"/>
    <col min="3" max="3" width="75.5703125" style="139" customWidth="1"/>
    <col min="4" max="4" width="10.7109375" style="139" customWidth="1"/>
    <col min="5" max="5" width="14" style="139" customWidth="1"/>
    <col min="6" max="11" width="10.7109375" style="139" customWidth="1"/>
    <col min="12" max="13" width="12.7109375" style="139" bestFit="1" customWidth="1"/>
    <col min="14" max="14" width="12.42578125" style="139" customWidth="1"/>
    <col min="15" max="19" width="10.7109375" style="139" customWidth="1"/>
    <col min="21" max="21" width="15.140625" style="139" bestFit="1" customWidth="1"/>
    <col min="22" max="16384" width="8.85546875" style="139"/>
  </cols>
  <sheetData>
    <row r="1" spans="2:21" ht="19.5">
      <c r="B1" s="1033" t="s">
        <v>1636</v>
      </c>
      <c r="U1" s="4" t="s">
        <v>4</v>
      </c>
    </row>
    <row r="2" spans="2:21">
      <c r="B2" s="1290"/>
    </row>
    <row r="3" spans="2:21">
      <c r="C3" s="12"/>
    </row>
    <row r="4" spans="2:21" ht="15" customHeight="1" thickBot="1">
      <c r="B4" s="464"/>
      <c r="C4" s="1114" t="s">
        <v>1226</v>
      </c>
      <c r="D4" s="1012" t="s">
        <v>6</v>
      </c>
      <c r="E4" s="1012" t="s">
        <v>7</v>
      </c>
      <c r="F4" s="1012" t="s">
        <v>8</v>
      </c>
      <c r="G4" s="1012" t="s">
        <v>9</v>
      </c>
      <c r="H4" s="1012" t="s">
        <v>10</v>
      </c>
      <c r="I4" s="1012" t="s">
        <v>71</v>
      </c>
      <c r="J4" s="1012" t="s">
        <v>72</v>
      </c>
      <c r="K4" s="1012" t="s">
        <v>73</v>
      </c>
      <c r="L4" s="1012" t="s">
        <v>483</v>
      </c>
      <c r="M4" s="1012" t="s">
        <v>482</v>
      </c>
      <c r="N4" s="1012" t="s">
        <v>481</v>
      </c>
      <c r="O4" s="1012" t="s">
        <v>480</v>
      </c>
      <c r="P4" s="1012" t="s">
        <v>479</v>
      </c>
      <c r="Q4" s="1012" t="s">
        <v>663</v>
      </c>
      <c r="R4" s="1012" t="s">
        <v>662</v>
      </c>
      <c r="S4" s="1012" t="s">
        <v>815</v>
      </c>
    </row>
    <row r="5" spans="2:21" ht="90" customHeight="1">
      <c r="B5" s="1038"/>
      <c r="C5" s="1013"/>
      <c r="D5" s="1712" t="s">
        <v>1223</v>
      </c>
      <c r="E5" s="1712"/>
      <c r="F5" s="1712"/>
      <c r="G5" s="1712"/>
      <c r="H5" s="1713"/>
      <c r="I5" s="1714" t="s">
        <v>1224</v>
      </c>
      <c r="J5" s="1712"/>
      <c r="K5" s="1713"/>
      <c r="L5" s="1712" t="s">
        <v>1333</v>
      </c>
      <c r="M5" s="1712"/>
      <c r="N5" s="1710" t="s">
        <v>1227</v>
      </c>
      <c r="O5" s="1710" t="s">
        <v>1228</v>
      </c>
      <c r="P5" s="1710" t="s">
        <v>1229</v>
      </c>
      <c r="Q5" s="1710" t="s">
        <v>1230</v>
      </c>
      <c r="R5" s="1710" t="s">
        <v>1231</v>
      </c>
      <c r="S5" s="1710" t="s">
        <v>1232</v>
      </c>
    </row>
    <row r="6" spans="2:21" ht="297">
      <c r="B6" s="1039"/>
      <c r="C6" s="1014"/>
      <c r="D6" s="1007"/>
      <c r="E6" s="1015" t="s">
        <v>1233</v>
      </c>
      <c r="F6" s="1015" t="s">
        <v>1234</v>
      </c>
      <c r="G6" s="1015" t="s">
        <v>1235</v>
      </c>
      <c r="H6" s="1015" t="s">
        <v>1236</v>
      </c>
      <c r="I6" s="1006"/>
      <c r="J6" s="1015" t="s">
        <v>1235</v>
      </c>
      <c r="K6" s="1015" t="s">
        <v>1236</v>
      </c>
      <c r="L6" s="1007"/>
      <c r="M6" s="1015" t="s">
        <v>1237</v>
      </c>
      <c r="N6" s="1711"/>
      <c r="O6" s="1711"/>
      <c r="P6" s="1711"/>
      <c r="Q6" s="1711"/>
      <c r="R6" s="1711"/>
      <c r="S6" s="1711"/>
    </row>
    <row r="7" spans="2:21">
      <c r="B7" s="1040">
        <v>1</v>
      </c>
      <c r="C7" s="1016" t="s">
        <v>1238</v>
      </c>
      <c r="D7" s="1017">
        <v>9277.9607429999996</v>
      </c>
      <c r="E7" s="1017">
        <v>69.412327000000005</v>
      </c>
      <c r="F7" s="1017">
        <v>34.647959999999998</v>
      </c>
      <c r="G7" s="1017">
        <v>907.87404100000003</v>
      </c>
      <c r="H7" s="1017">
        <v>425.59945800000003</v>
      </c>
      <c r="I7" s="1017">
        <v>-343.05045999999999</v>
      </c>
      <c r="J7" s="1017">
        <v>-48.058954999999997</v>
      </c>
      <c r="K7" s="1017">
        <v>-274.381505</v>
      </c>
      <c r="L7" s="1017">
        <v>6511242.9000000032</v>
      </c>
      <c r="M7" s="1017">
        <v>3787494.9800000023</v>
      </c>
      <c r="N7" s="1017">
        <v>0.75789345217552451</v>
      </c>
      <c r="O7" s="1017">
        <v>7005.590424</v>
      </c>
      <c r="P7" s="1017">
        <v>1330.4502809999999</v>
      </c>
      <c r="Q7" s="1017">
        <v>877.53428199999996</v>
      </c>
      <c r="R7" s="1017">
        <v>64.385756000000001</v>
      </c>
      <c r="S7" s="1017">
        <v>4</v>
      </c>
    </row>
    <row r="8" spans="2:21" s="839" customFormat="1" ht="20.100000000000001" customHeight="1">
      <c r="B8" s="1041">
        <v>2</v>
      </c>
      <c r="C8" s="1034" t="s">
        <v>1239</v>
      </c>
      <c r="D8" s="1018">
        <v>331.599603</v>
      </c>
      <c r="E8" s="1018">
        <v>0</v>
      </c>
      <c r="F8" s="1018">
        <v>4.2486000000000003E-2</v>
      </c>
      <c r="G8" s="1018">
        <v>40.456467000000004</v>
      </c>
      <c r="H8" s="1018">
        <v>24.969025999999999</v>
      </c>
      <c r="I8" s="1018">
        <v>-7.2248869999999998</v>
      </c>
      <c r="J8" s="1018">
        <v>-2.0787239999999998</v>
      </c>
      <c r="K8" s="1018">
        <v>-4.2610729999999997</v>
      </c>
      <c r="L8" s="1018">
        <v>378876.61000000016</v>
      </c>
      <c r="M8" s="1018">
        <v>99537.049999999974</v>
      </c>
      <c r="N8" s="1018">
        <v>2.6690837051136757E-2</v>
      </c>
      <c r="O8" s="1018">
        <v>216.42934199999999</v>
      </c>
      <c r="P8" s="1018">
        <v>58.723517999999999</v>
      </c>
      <c r="Q8" s="1018">
        <v>56.446742999999998</v>
      </c>
      <c r="R8" s="1018">
        <v>0</v>
      </c>
      <c r="S8" s="1018">
        <v>5</v>
      </c>
      <c r="T8"/>
    </row>
    <row r="9" spans="2:21" s="839" customFormat="1" ht="24" customHeight="1">
      <c r="B9" s="1041">
        <v>3</v>
      </c>
      <c r="C9" s="1034" t="s">
        <v>1240</v>
      </c>
      <c r="D9" s="1018">
        <v>14.172371999999999</v>
      </c>
      <c r="E9" s="1018">
        <v>0</v>
      </c>
      <c r="F9" s="1018">
        <v>0</v>
      </c>
      <c r="G9" s="1018">
        <v>1.936569</v>
      </c>
      <c r="H9" s="1018">
        <v>2.362628</v>
      </c>
      <c r="I9" s="1018">
        <v>-1.4009130000000001</v>
      </c>
      <c r="J9" s="1018">
        <v>-0.101809</v>
      </c>
      <c r="K9" s="1018">
        <v>-1.2663979999999999</v>
      </c>
      <c r="L9" s="1018">
        <v>273035.17</v>
      </c>
      <c r="M9" s="1018">
        <v>5657.5899999999974</v>
      </c>
      <c r="N9" s="1018">
        <v>1.226783370569861E-3</v>
      </c>
      <c r="O9" s="1018">
        <v>13.072672000000001</v>
      </c>
      <c r="P9" s="1018">
        <v>1.0996999999999999</v>
      </c>
      <c r="Q9" s="1018">
        <v>0</v>
      </c>
      <c r="R9" s="1018">
        <v>0</v>
      </c>
      <c r="S9" s="1018">
        <v>2</v>
      </c>
      <c r="T9"/>
    </row>
    <row r="10" spans="2:21" ht="20.100000000000001" customHeight="1">
      <c r="B10" s="1042">
        <v>4</v>
      </c>
      <c r="C10" s="1019" t="s">
        <v>1241</v>
      </c>
      <c r="D10" s="1018">
        <v>0</v>
      </c>
      <c r="E10" s="1018">
        <v>0</v>
      </c>
      <c r="F10" s="1018">
        <v>0</v>
      </c>
      <c r="G10" s="1018">
        <v>0</v>
      </c>
      <c r="H10" s="1018">
        <v>0</v>
      </c>
      <c r="I10" s="1018">
        <v>0</v>
      </c>
      <c r="J10" s="1018">
        <v>0</v>
      </c>
      <c r="K10" s="1018">
        <v>0</v>
      </c>
      <c r="L10" s="1018">
        <v>0</v>
      </c>
      <c r="M10" s="1018">
        <v>0</v>
      </c>
      <c r="N10" s="1018">
        <v>0</v>
      </c>
      <c r="O10" s="1018">
        <v>0</v>
      </c>
      <c r="P10" s="1018">
        <v>0</v>
      </c>
      <c r="Q10" s="1018">
        <v>0</v>
      </c>
      <c r="R10" s="1018">
        <v>0</v>
      </c>
      <c r="S10" s="1018">
        <v>0</v>
      </c>
    </row>
    <row r="11" spans="2:21" ht="20.100000000000001" customHeight="1">
      <c r="B11" s="1042">
        <v>5</v>
      </c>
      <c r="C11" s="1019" t="s">
        <v>1242</v>
      </c>
      <c r="D11" s="1018">
        <v>0</v>
      </c>
      <c r="E11" s="1018">
        <v>0</v>
      </c>
      <c r="F11" s="1018">
        <v>0</v>
      </c>
      <c r="G11" s="1018">
        <v>0</v>
      </c>
      <c r="H11" s="1018">
        <v>0</v>
      </c>
      <c r="I11" s="1018">
        <v>0</v>
      </c>
      <c r="J11" s="1018">
        <v>0</v>
      </c>
      <c r="K11" s="1018">
        <v>0</v>
      </c>
      <c r="L11" s="1018">
        <v>0</v>
      </c>
      <c r="M11" s="1018">
        <v>0</v>
      </c>
      <c r="N11" s="1018">
        <v>0</v>
      </c>
      <c r="O11" s="1018">
        <v>0</v>
      </c>
      <c r="P11" s="1018">
        <v>0</v>
      </c>
      <c r="Q11" s="1018">
        <v>0</v>
      </c>
      <c r="R11" s="1018">
        <v>0</v>
      </c>
      <c r="S11" s="1018">
        <v>0</v>
      </c>
    </row>
    <row r="12" spans="2:21" ht="20.100000000000001" customHeight="1">
      <c r="B12" s="1042">
        <v>6</v>
      </c>
      <c r="C12" s="1019" t="s">
        <v>1243</v>
      </c>
      <c r="D12" s="1018">
        <v>0.14147100000000001</v>
      </c>
      <c r="E12" s="1018">
        <v>0</v>
      </c>
      <c r="F12" s="1018">
        <v>0</v>
      </c>
      <c r="G12" s="1018">
        <v>0</v>
      </c>
      <c r="H12" s="1018">
        <v>0</v>
      </c>
      <c r="I12" s="1018">
        <v>-1.35E-4</v>
      </c>
      <c r="J12" s="1018">
        <v>0</v>
      </c>
      <c r="K12" s="1018">
        <v>0</v>
      </c>
      <c r="L12" s="1018">
        <v>87.08</v>
      </c>
      <c r="M12" s="1018">
        <v>31.76</v>
      </c>
      <c r="N12" s="1018">
        <v>1.1155043695801628E-5</v>
      </c>
      <c r="O12" s="1018">
        <v>0.14147100000000001</v>
      </c>
      <c r="P12" s="1018">
        <v>0</v>
      </c>
      <c r="Q12" s="1018">
        <v>0</v>
      </c>
      <c r="R12" s="1018">
        <v>0</v>
      </c>
      <c r="S12" s="1018">
        <v>0</v>
      </c>
    </row>
    <row r="13" spans="2:21" ht="20.100000000000001" customHeight="1">
      <c r="B13" s="1042">
        <v>7</v>
      </c>
      <c r="C13" s="1019" t="s">
        <v>1244</v>
      </c>
      <c r="D13" s="1018">
        <v>13.954338</v>
      </c>
      <c r="E13" s="1018">
        <v>0</v>
      </c>
      <c r="F13" s="1018">
        <v>0</v>
      </c>
      <c r="G13" s="1018">
        <v>1.8604940000000001</v>
      </c>
      <c r="H13" s="1018">
        <v>2.3621479999999999</v>
      </c>
      <c r="I13" s="1018">
        <v>-1.399356</v>
      </c>
      <c r="J13" s="1018">
        <v>-0.100795</v>
      </c>
      <c r="K13" s="1018">
        <v>-1.2659899999999999</v>
      </c>
      <c r="L13" s="1018">
        <v>272898.28999999998</v>
      </c>
      <c r="M13" s="1018">
        <v>5607.6699999999973</v>
      </c>
      <c r="N13" s="1018">
        <v>1.2094849686543733E-3</v>
      </c>
      <c r="O13" s="1018">
        <v>12.854638</v>
      </c>
      <c r="P13" s="1018">
        <v>1.0996999999999999</v>
      </c>
      <c r="Q13" s="1018">
        <v>0</v>
      </c>
      <c r="R13" s="1018">
        <v>0</v>
      </c>
      <c r="S13" s="1018">
        <v>2</v>
      </c>
    </row>
    <row r="14" spans="2:21" ht="20.100000000000001" customHeight="1">
      <c r="B14" s="1042">
        <v>8</v>
      </c>
      <c r="C14" s="1019" t="s">
        <v>1245</v>
      </c>
      <c r="D14" s="1018">
        <v>7.6563000000000006E-2</v>
      </c>
      <c r="E14" s="1018">
        <v>0</v>
      </c>
      <c r="F14" s="1018">
        <v>0</v>
      </c>
      <c r="G14" s="1018">
        <v>7.6075000000000004E-2</v>
      </c>
      <c r="H14" s="1018">
        <v>4.8000000000000001E-4</v>
      </c>
      <c r="I14" s="1018">
        <v>-1.4220000000000001E-3</v>
      </c>
      <c r="J14" s="1018">
        <v>-1.0139999999999999E-3</v>
      </c>
      <c r="K14" s="1018">
        <v>-4.08E-4</v>
      </c>
      <c r="L14" s="1018">
        <v>49.8</v>
      </c>
      <c r="M14" s="1018">
        <v>18.16</v>
      </c>
      <c r="N14" s="1018">
        <v>6.1433582196859608E-6</v>
      </c>
      <c r="O14" s="1018">
        <v>7.6563000000000006E-2</v>
      </c>
      <c r="P14" s="1018">
        <v>0</v>
      </c>
      <c r="Q14" s="1018">
        <v>0</v>
      </c>
      <c r="R14" s="1018">
        <v>0</v>
      </c>
      <c r="S14" s="1018">
        <v>2</v>
      </c>
    </row>
    <row r="15" spans="2:21" s="839" customFormat="1" ht="24" customHeight="1">
      <c r="B15" s="1041">
        <v>9</v>
      </c>
      <c r="C15" s="1034" t="s">
        <v>1246</v>
      </c>
      <c r="D15" s="1018">
        <v>2226.1042630000002</v>
      </c>
      <c r="E15" s="1018">
        <v>6.8394999999999997E-2</v>
      </c>
      <c r="F15" s="1018">
        <v>9.0369229999999998</v>
      </c>
      <c r="G15" s="1018">
        <v>234.77592799999999</v>
      </c>
      <c r="H15" s="1018">
        <v>77.605407</v>
      </c>
      <c r="I15" s="1018">
        <v>-72.276143000000005</v>
      </c>
      <c r="J15" s="1018">
        <v>-12.014849</v>
      </c>
      <c r="K15" s="1018">
        <v>-54.584122000000001</v>
      </c>
      <c r="L15" s="1018">
        <v>1919151.7799999998</v>
      </c>
      <c r="M15" s="1018">
        <v>1331620.6199999999</v>
      </c>
      <c r="N15" s="1018">
        <v>0.18105450059818562</v>
      </c>
      <c r="O15" s="1018">
        <v>1927.303347</v>
      </c>
      <c r="P15" s="1018">
        <v>238.98095699999999</v>
      </c>
      <c r="Q15" s="1018">
        <v>59.784381000000003</v>
      </c>
      <c r="R15" s="1018">
        <v>3.5577999999999999E-2</v>
      </c>
      <c r="S15" s="1018">
        <v>2</v>
      </c>
      <c r="T15"/>
    </row>
    <row r="16" spans="2:21" ht="20.100000000000001" customHeight="1">
      <c r="B16" s="1042">
        <v>10</v>
      </c>
      <c r="C16" s="1019" t="s">
        <v>1247</v>
      </c>
      <c r="D16" s="1018">
        <v>338.99324999999999</v>
      </c>
      <c r="E16" s="1018">
        <v>0</v>
      </c>
      <c r="F16" s="1018">
        <v>0</v>
      </c>
      <c r="G16" s="1018">
        <v>36.946734999999997</v>
      </c>
      <c r="H16" s="1018">
        <v>9.6289979999999993</v>
      </c>
      <c r="I16" s="1018">
        <v>-8.3400110000000005</v>
      </c>
      <c r="J16" s="1018">
        <v>-2.0773350000000002</v>
      </c>
      <c r="K16" s="1018">
        <v>-5.2775699999999999</v>
      </c>
      <c r="L16" s="1018">
        <v>425368.50999999966</v>
      </c>
      <c r="M16" s="1018">
        <v>366797.7999999997</v>
      </c>
      <c r="N16" s="1018">
        <v>2.736111450575213E-2</v>
      </c>
      <c r="O16" s="1018">
        <v>301.20061700000002</v>
      </c>
      <c r="P16" s="1018">
        <v>18.618867999999999</v>
      </c>
      <c r="Q16" s="1018">
        <v>19.173765</v>
      </c>
      <c r="R16" s="1018">
        <v>0</v>
      </c>
      <c r="S16" s="1018">
        <v>2</v>
      </c>
    </row>
    <row r="17" spans="2:19" ht="20.100000000000001" customHeight="1">
      <c r="B17" s="1042">
        <v>11</v>
      </c>
      <c r="C17" s="1019" t="s">
        <v>1248</v>
      </c>
      <c r="D17" s="1018">
        <v>217.522088</v>
      </c>
      <c r="E17" s="1018">
        <v>0</v>
      </c>
      <c r="F17" s="1018">
        <v>0</v>
      </c>
      <c r="G17" s="1018">
        <v>7.5690939999999998</v>
      </c>
      <c r="H17" s="1018">
        <v>0.39642100000000002</v>
      </c>
      <c r="I17" s="1018">
        <v>-1.1073660000000001</v>
      </c>
      <c r="J17" s="1018">
        <v>-0.45090799999999998</v>
      </c>
      <c r="K17" s="1018">
        <v>-0.30253600000000003</v>
      </c>
      <c r="L17" s="1018">
        <v>105276.42000000004</v>
      </c>
      <c r="M17" s="1018">
        <v>91850.070000000036</v>
      </c>
      <c r="N17" s="1018">
        <v>1.7222495350161071E-2</v>
      </c>
      <c r="O17" s="1018">
        <v>148.09781899999999</v>
      </c>
      <c r="P17" s="1018">
        <v>68.582628</v>
      </c>
      <c r="Q17" s="1018">
        <v>0.84164099999999997</v>
      </c>
      <c r="R17" s="1018">
        <v>0</v>
      </c>
      <c r="S17" s="1018">
        <v>3</v>
      </c>
    </row>
    <row r="18" spans="2:19" ht="20.100000000000001" customHeight="1">
      <c r="B18" s="1042">
        <v>12</v>
      </c>
      <c r="C18" s="1019" t="s">
        <v>1249</v>
      </c>
      <c r="D18" s="1018">
        <v>2.9247709999999998</v>
      </c>
      <c r="E18" s="1018">
        <v>0</v>
      </c>
      <c r="F18" s="1018">
        <v>0</v>
      </c>
      <c r="G18" s="1018">
        <v>0</v>
      </c>
      <c r="H18" s="1018">
        <v>0</v>
      </c>
      <c r="I18" s="1018">
        <v>-1.0149E-2</v>
      </c>
      <c r="J18" s="1018">
        <v>0</v>
      </c>
      <c r="K18" s="1018">
        <v>0</v>
      </c>
      <c r="L18" s="1018">
        <v>7897.4800000000005</v>
      </c>
      <c r="M18" s="1018">
        <v>6940.71</v>
      </c>
      <c r="N18" s="1018">
        <v>2.31197821643981E-4</v>
      </c>
      <c r="O18" s="1018">
        <v>2.9247709999999998</v>
      </c>
      <c r="P18" s="1018">
        <v>0</v>
      </c>
      <c r="Q18" s="1018">
        <v>0</v>
      </c>
      <c r="R18" s="1018">
        <v>0</v>
      </c>
      <c r="S18" s="1018">
        <v>0</v>
      </c>
    </row>
    <row r="19" spans="2:19" ht="20.100000000000001" customHeight="1">
      <c r="B19" s="1042">
        <v>13</v>
      </c>
      <c r="C19" s="1019" t="s">
        <v>1250</v>
      </c>
      <c r="D19" s="1018">
        <v>112.288971</v>
      </c>
      <c r="E19" s="1018">
        <v>0</v>
      </c>
      <c r="F19" s="1018">
        <v>0</v>
      </c>
      <c r="G19" s="1018">
        <v>17.483433000000002</v>
      </c>
      <c r="H19" s="1018">
        <v>3.0571790000000001</v>
      </c>
      <c r="I19" s="1018">
        <v>-4.0580449999999999</v>
      </c>
      <c r="J19" s="1018">
        <v>-1.1716359999999999</v>
      </c>
      <c r="K19" s="1018">
        <v>-2.4024160000000001</v>
      </c>
      <c r="L19" s="1018">
        <v>63527.900000000052</v>
      </c>
      <c r="M19" s="1018">
        <v>47138.34000000004</v>
      </c>
      <c r="N19" s="1018">
        <v>9.1652152209927059E-3</v>
      </c>
      <c r="O19" s="1018">
        <v>105.941774</v>
      </c>
      <c r="P19" s="1018">
        <v>4.2102779999999997</v>
      </c>
      <c r="Q19" s="1018">
        <v>2.1369189999999998</v>
      </c>
      <c r="R19" s="1018">
        <v>0</v>
      </c>
      <c r="S19" s="1018">
        <v>2</v>
      </c>
    </row>
    <row r="20" spans="2:19" ht="20.100000000000001" customHeight="1">
      <c r="B20" s="1042">
        <v>14</v>
      </c>
      <c r="C20" s="1019" t="s">
        <v>1251</v>
      </c>
      <c r="D20" s="1018">
        <v>94.342483000000001</v>
      </c>
      <c r="E20" s="1018">
        <v>0</v>
      </c>
      <c r="F20" s="1018">
        <v>7.9620000000000003E-3</v>
      </c>
      <c r="G20" s="1018">
        <v>15.614997000000001</v>
      </c>
      <c r="H20" s="1018">
        <v>8.1182250000000007</v>
      </c>
      <c r="I20" s="1018">
        <v>-7.0681669999999999</v>
      </c>
      <c r="J20" s="1018">
        <v>-0.98600900000000002</v>
      </c>
      <c r="K20" s="1018">
        <v>-5.7754440000000002</v>
      </c>
      <c r="L20" s="1018">
        <v>74411.91</v>
      </c>
      <c r="M20" s="1018">
        <v>46755.670000000006</v>
      </c>
      <c r="N20" s="1018">
        <v>7.9886058240172982E-3</v>
      </c>
      <c r="O20" s="1018">
        <v>83.763276000000005</v>
      </c>
      <c r="P20" s="1018">
        <v>7.3780219999999996</v>
      </c>
      <c r="Q20" s="1018">
        <v>3.2011850000000002</v>
      </c>
      <c r="R20" s="1018">
        <v>0</v>
      </c>
      <c r="S20" s="1018">
        <v>2</v>
      </c>
    </row>
    <row r="21" spans="2:19" ht="20.100000000000001" customHeight="1">
      <c r="B21" s="1042">
        <v>15</v>
      </c>
      <c r="C21" s="1019" t="s">
        <v>1252</v>
      </c>
      <c r="D21" s="1018">
        <v>50.416471000000001</v>
      </c>
      <c r="E21" s="1018">
        <v>0</v>
      </c>
      <c r="F21" s="1018">
        <v>0</v>
      </c>
      <c r="G21" s="1018">
        <v>12.097787</v>
      </c>
      <c r="H21" s="1018">
        <v>6.7355280000000004</v>
      </c>
      <c r="I21" s="1018">
        <v>-5.5203709999999999</v>
      </c>
      <c r="J21" s="1018">
        <v>-0.68338100000000002</v>
      </c>
      <c r="K21" s="1018">
        <v>-4.6537059999999997</v>
      </c>
      <c r="L21" s="1018">
        <v>36693.270000000004</v>
      </c>
      <c r="M21" s="1018">
        <v>24729.780000000002</v>
      </c>
      <c r="N21" s="1018">
        <v>4.4064144734115625E-3</v>
      </c>
      <c r="O21" s="1018">
        <v>47.567580999999997</v>
      </c>
      <c r="P21" s="1018">
        <v>2.3946689999999999</v>
      </c>
      <c r="Q21" s="1018">
        <v>0.45422099999999999</v>
      </c>
      <c r="R21" s="1018">
        <v>0</v>
      </c>
      <c r="S21" s="1018">
        <v>2</v>
      </c>
    </row>
    <row r="22" spans="2:19" ht="32.25" customHeight="1">
      <c r="B22" s="1042">
        <v>16</v>
      </c>
      <c r="C22" s="1020" t="s">
        <v>1253</v>
      </c>
      <c r="D22" s="1018">
        <v>113.903358</v>
      </c>
      <c r="E22" s="1018">
        <v>0</v>
      </c>
      <c r="F22" s="1018">
        <v>0.67807799999999996</v>
      </c>
      <c r="G22" s="1018">
        <v>11.594229</v>
      </c>
      <c r="H22" s="1018">
        <v>5.0176080000000001</v>
      </c>
      <c r="I22" s="1018">
        <v>-4.4068940000000003</v>
      </c>
      <c r="J22" s="1018">
        <v>-0.62377000000000005</v>
      </c>
      <c r="K22" s="1018">
        <v>-3.456934</v>
      </c>
      <c r="L22" s="1018">
        <v>67864.45</v>
      </c>
      <c r="M22" s="1018">
        <v>43811.08</v>
      </c>
      <c r="N22" s="1018">
        <v>9.3198688621113322E-3</v>
      </c>
      <c r="O22" s="1018">
        <v>110.56855400000001</v>
      </c>
      <c r="P22" s="1018">
        <v>2.7391800000000002</v>
      </c>
      <c r="Q22" s="1018">
        <v>0.59562400000000004</v>
      </c>
      <c r="R22" s="1018">
        <v>0</v>
      </c>
      <c r="S22" s="1018">
        <v>1</v>
      </c>
    </row>
    <row r="23" spans="2:19" ht="20.100000000000001" customHeight="1">
      <c r="B23" s="1042">
        <v>17</v>
      </c>
      <c r="C23" s="1019" t="s">
        <v>1254</v>
      </c>
      <c r="D23" s="1018">
        <v>145.66216299999999</v>
      </c>
      <c r="E23" s="1018">
        <v>0</v>
      </c>
      <c r="F23" s="1018">
        <v>2.2264240000000002</v>
      </c>
      <c r="G23" s="1018">
        <v>2.0891709999999999</v>
      </c>
      <c r="H23" s="1018">
        <v>0.13273499999999999</v>
      </c>
      <c r="I23" s="1018">
        <v>-0.33278200000000002</v>
      </c>
      <c r="J23" s="1018">
        <v>-0.102085</v>
      </c>
      <c r="K23" s="1018">
        <v>-7.3279999999999998E-2</v>
      </c>
      <c r="L23" s="1018">
        <v>129122.93</v>
      </c>
      <c r="M23" s="1018">
        <v>49268.54</v>
      </c>
      <c r="N23" s="1018">
        <v>1.1500725270270894E-2</v>
      </c>
      <c r="O23" s="1018">
        <v>143.75183799999999</v>
      </c>
      <c r="P23" s="1018">
        <v>1.184124</v>
      </c>
      <c r="Q23" s="1018">
        <v>0.72620099999999999</v>
      </c>
      <c r="R23" s="1018">
        <v>0</v>
      </c>
      <c r="S23" s="1018">
        <v>1</v>
      </c>
    </row>
    <row r="24" spans="2:19" ht="20.100000000000001" customHeight="1">
      <c r="B24" s="1042">
        <v>18</v>
      </c>
      <c r="C24" s="1019" t="s">
        <v>1255</v>
      </c>
      <c r="D24" s="1018">
        <v>29.940097000000002</v>
      </c>
      <c r="E24" s="1018">
        <v>0</v>
      </c>
      <c r="F24" s="1018">
        <v>0</v>
      </c>
      <c r="G24" s="1018">
        <v>8.1984209999999997</v>
      </c>
      <c r="H24" s="1018">
        <v>2.3359489999999998</v>
      </c>
      <c r="I24" s="1018">
        <v>-2.4686490000000001</v>
      </c>
      <c r="J24" s="1018">
        <v>-0.39780500000000002</v>
      </c>
      <c r="K24" s="1018">
        <v>-1.9973449999999999</v>
      </c>
      <c r="L24" s="1018">
        <v>17852.62</v>
      </c>
      <c r="M24" s="1018">
        <v>9987.5300000000007</v>
      </c>
      <c r="N24" s="1018">
        <v>2.5529927866252923E-3</v>
      </c>
      <c r="O24" s="1018">
        <v>26.13888</v>
      </c>
      <c r="P24" s="1018">
        <v>2.3008500000000001</v>
      </c>
      <c r="Q24" s="1018">
        <v>1.500367</v>
      </c>
      <c r="R24" s="1018">
        <v>0</v>
      </c>
      <c r="S24" s="1018">
        <v>3</v>
      </c>
    </row>
    <row r="25" spans="2:19" ht="20.100000000000001" customHeight="1">
      <c r="B25" s="1042">
        <v>19</v>
      </c>
      <c r="C25" s="1019" t="s">
        <v>1256</v>
      </c>
      <c r="D25" s="1018">
        <v>0.46904899999999999</v>
      </c>
      <c r="E25" s="1018">
        <v>6.0889999999999998E-3</v>
      </c>
      <c r="F25" s="1018">
        <v>6.4999999999999994E-5</v>
      </c>
      <c r="G25" s="1018">
        <v>0.190606</v>
      </c>
      <c r="H25" s="1018">
        <v>9.2800000000000001E-4</v>
      </c>
      <c r="I25" s="1018">
        <v>-1.7937000000000002E-2</v>
      </c>
      <c r="J25" s="1018">
        <v>-1.5743E-2</v>
      </c>
      <c r="K25" s="1018">
        <v>-9.01E-4</v>
      </c>
      <c r="L25" s="1018">
        <v>947.07999999999993</v>
      </c>
      <c r="M25" s="1018">
        <v>551.42999999999995</v>
      </c>
      <c r="N25" s="1018">
        <v>3.8362354388693612E-5</v>
      </c>
      <c r="O25" s="1018">
        <v>0.46904899999999999</v>
      </c>
      <c r="P25" s="1018">
        <v>0</v>
      </c>
      <c r="Q25" s="1018">
        <v>0</v>
      </c>
      <c r="R25" s="1018">
        <v>0</v>
      </c>
      <c r="S25" s="1018">
        <v>2</v>
      </c>
    </row>
    <row r="26" spans="2:19" ht="20.100000000000001" customHeight="1">
      <c r="B26" s="1042">
        <v>20</v>
      </c>
      <c r="C26" s="1019" t="s">
        <v>1257</v>
      </c>
      <c r="D26" s="1018">
        <v>103.98503599999999</v>
      </c>
      <c r="E26" s="1018">
        <v>6.2306E-2</v>
      </c>
      <c r="F26" s="1018">
        <v>0.219526</v>
      </c>
      <c r="G26" s="1018">
        <v>7.8018400000000003</v>
      </c>
      <c r="H26" s="1018">
        <v>1.586409</v>
      </c>
      <c r="I26" s="1018">
        <v>-1.292143</v>
      </c>
      <c r="J26" s="1018">
        <v>-0.36967899999999998</v>
      </c>
      <c r="K26" s="1018">
        <v>-0.62299199999999999</v>
      </c>
      <c r="L26" s="1018">
        <v>107535.78000000004</v>
      </c>
      <c r="M26" s="1018">
        <v>56074.420000000013</v>
      </c>
      <c r="N26" s="1018">
        <v>8.2931905196366052E-3</v>
      </c>
      <c r="O26" s="1018">
        <v>97.568635</v>
      </c>
      <c r="P26" s="1018">
        <v>4.9116070000000001</v>
      </c>
      <c r="Q26" s="1018">
        <v>1.504794</v>
      </c>
      <c r="R26" s="1018">
        <v>0</v>
      </c>
      <c r="S26" s="1018">
        <v>1</v>
      </c>
    </row>
    <row r="27" spans="2:19" ht="20.100000000000001" customHeight="1">
      <c r="B27" s="1042">
        <v>21</v>
      </c>
      <c r="C27" s="1019" t="s">
        <v>1258</v>
      </c>
      <c r="D27" s="1018">
        <v>61.623358000000003</v>
      </c>
      <c r="E27" s="1018">
        <v>0</v>
      </c>
      <c r="F27" s="1018">
        <v>0</v>
      </c>
      <c r="G27" s="1018">
        <v>1.9614739999999999</v>
      </c>
      <c r="H27" s="1018">
        <v>0</v>
      </c>
      <c r="I27" s="1018">
        <v>-0.23284299999999999</v>
      </c>
      <c r="J27" s="1018">
        <v>-0.15794900000000001</v>
      </c>
      <c r="K27" s="1018">
        <v>0</v>
      </c>
      <c r="L27" s="1018">
        <v>39907.730000000003</v>
      </c>
      <c r="M27" s="1018">
        <v>19832.760000000002</v>
      </c>
      <c r="N27" s="1018">
        <v>4.8727108503603817E-3</v>
      </c>
      <c r="O27" s="1018">
        <v>58.798541</v>
      </c>
      <c r="P27" s="1018">
        <v>2.8248169999999999</v>
      </c>
      <c r="Q27" s="1018">
        <v>0</v>
      </c>
      <c r="R27" s="1018">
        <v>0</v>
      </c>
      <c r="S27" s="1018">
        <v>1</v>
      </c>
    </row>
    <row r="28" spans="2:19" ht="20.100000000000001" customHeight="1">
      <c r="B28" s="1042">
        <v>22</v>
      </c>
      <c r="C28" s="1019" t="s">
        <v>1259</v>
      </c>
      <c r="D28" s="1018">
        <v>93.631493000000006</v>
      </c>
      <c r="E28" s="1018">
        <v>0</v>
      </c>
      <c r="F28" s="1018">
        <v>0</v>
      </c>
      <c r="G28" s="1018">
        <v>7.2807930000000001</v>
      </c>
      <c r="H28" s="1018">
        <v>2.5458560000000001</v>
      </c>
      <c r="I28" s="1018">
        <v>-2.3462510000000001</v>
      </c>
      <c r="J28" s="1018">
        <v>-0.37250100000000003</v>
      </c>
      <c r="K28" s="1018">
        <v>-1.6856100000000001</v>
      </c>
      <c r="L28" s="1018">
        <v>90722.049999999988</v>
      </c>
      <c r="M28" s="1018">
        <v>47746.549999999996</v>
      </c>
      <c r="N28" s="1018">
        <v>7.5606297380672221E-3</v>
      </c>
      <c r="O28" s="1018">
        <v>89.069557000000003</v>
      </c>
      <c r="P28" s="1018">
        <v>4.193568</v>
      </c>
      <c r="Q28" s="1018">
        <v>0.36836799999999997</v>
      </c>
      <c r="R28" s="1018">
        <v>0</v>
      </c>
      <c r="S28" s="1018">
        <v>2</v>
      </c>
    </row>
    <row r="29" spans="2:19" ht="20.100000000000001" customHeight="1">
      <c r="B29" s="1042">
        <v>23</v>
      </c>
      <c r="C29" s="1019" t="s">
        <v>1260</v>
      </c>
      <c r="D29" s="1018">
        <v>187.956467</v>
      </c>
      <c r="E29" s="1018">
        <v>0</v>
      </c>
      <c r="F29" s="1018">
        <v>0.44046099999999999</v>
      </c>
      <c r="G29" s="1018">
        <v>12.32762</v>
      </c>
      <c r="H29" s="1018">
        <v>9.4330490000000005</v>
      </c>
      <c r="I29" s="1018">
        <v>-9.3132979999999996</v>
      </c>
      <c r="J29" s="1018">
        <v>-0.65494799999999997</v>
      </c>
      <c r="K29" s="1018">
        <v>-8.3726920000000007</v>
      </c>
      <c r="L29" s="1018">
        <v>129673.05000000002</v>
      </c>
      <c r="M29" s="1018">
        <v>72323.240000000005</v>
      </c>
      <c r="N29" s="1018">
        <v>1.553988964590795E-2</v>
      </c>
      <c r="O29" s="1018">
        <v>168.431973</v>
      </c>
      <c r="P29" s="1018">
        <v>17.376842</v>
      </c>
      <c r="Q29" s="1018">
        <v>2.1476519999999999</v>
      </c>
      <c r="R29" s="1018">
        <v>0</v>
      </c>
      <c r="S29" s="1018">
        <v>2</v>
      </c>
    </row>
    <row r="30" spans="2:19" ht="20.100000000000001" customHeight="1">
      <c r="B30" s="1042">
        <v>24</v>
      </c>
      <c r="C30" s="1019" t="s">
        <v>1261</v>
      </c>
      <c r="D30" s="1018">
        <v>20.014634999999998</v>
      </c>
      <c r="E30" s="1018">
        <v>0</v>
      </c>
      <c r="F30" s="1018">
        <v>0</v>
      </c>
      <c r="G30" s="1018">
        <v>0.73264200000000002</v>
      </c>
      <c r="H30" s="1018">
        <v>3.6878549999999999</v>
      </c>
      <c r="I30" s="1018">
        <v>-3.6370070000000001</v>
      </c>
      <c r="J30" s="1018">
        <v>-1.3424999999999999E-2</v>
      </c>
      <c r="K30" s="1018">
        <v>-3.5804100000000001</v>
      </c>
      <c r="L30" s="1018">
        <v>25697.06</v>
      </c>
      <c r="M30" s="1018">
        <v>16309.640000000005</v>
      </c>
      <c r="N30" s="1018">
        <v>1.8631542526177584E-3</v>
      </c>
      <c r="O30" s="1018">
        <v>18.657855999999999</v>
      </c>
      <c r="P30" s="1018">
        <v>1.356779</v>
      </c>
      <c r="Q30" s="1018">
        <v>0</v>
      </c>
      <c r="R30" s="1018">
        <v>0</v>
      </c>
      <c r="S30" s="1018">
        <v>2</v>
      </c>
    </row>
    <row r="31" spans="2:19" ht="20.100000000000001" customHeight="1">
      <c r="B31" s="1042">
        <v>25</v>
      </c>
      <c r="C31" s="1019" t="s">
        <v>1262</v>
      </c>
      <c r="D31" s="1018">
        <v>321.416653</v>
      </c>
      <c r="E31" s="1018">
        <v>0</v>
      </c>
      <c r="F31" s="1018">
        <v>1.519E-2</v>
      </c>
      <c r="G31" s="1018">
        <v>46.049191</v>
      </c>
      <c r="H31" s="1018">
        <v>9.4631319999999999</v>
      </c>
      <c r="I31" s="1018">
        <v>-8.4624210000000009</v>
      </c>
      <c r="J31" s="1018">
        <v>-1.829672</v>
      </c>
      <c r="K31" s="1018">
        <v>-5.7796529999999997</v>
      </c>
      <c r="L31" s="1018">
        <v>274312.08999999997</v>
      </c>
      <c r="M31" s="1018">
        <v>179351.52000000002</v>
      </c>
      <c r="N31" s="1018">
        <v>2.5986164176575739E-2</v>
      </c>
      <c r="O31" s="1018">
        <v>221.877015</v>
      </c>
      <c r="P31" s="1018">
        <v>79.508067999999994</v>
      </c>
      <c r="Q31" s="1018">
        <v>20.031569999999999</v>
      </c>
      <c r="R31" s="1018">
        <v>0</v>
      </c>
      <c r="S31" s="1018">
        <v>3</v>
      </c>
    </row>
    <row r="32" spans="2:19" ht="20.100000000000001" customHeight="1">
      <c r="B32" s="1042">
        <v>26</v>
      </c>
      <c r="C32" s="1019" t="s">
        <v>1263</v>
      </c>
      <c r="D32" s="1018">
        <v>5.0556950000000001</v>
      </c>
      <c r="E32" s="1018">
        <v>0</v>
      </c>
      <c r="F32" s="1018">
        <v>0</v>
      </c>
      <c r="G32" s="1018">
        <v>1.6005929999999999</v>
      </c>
      <c r="H32" s="1018">
        <v>0.58731800000000001</v>
      </c>
      <c r="I32" s="1018">
        <v>-0.528088</v>
      </c>
      <c r="J32" s="1018">
        <v>-0.119507</v>
      </c>
      <c r="K32" s="1018">
        <v>-0.38818399999999997</v>
      </c>
      <c r="L32" s="1018">
        <v>3595.9399999999996</v>
      </c>
      <c r="M32" s="1018">
        <v>1324.5799999999997</v>
      </c>
      <c r="N32" s="1018">
        <v>4.3986153764241415E-4</v>
      </c>
      <c r="O32" s="1018">
        <v>4.3632359999999997</v>
      </c>
      <c r="P32" s="1018">
        <v>0.69245900000000005</v>
      </c>
      <c r="Q32" s="1018">
        <v>0</v>
      </c>
      <c r="R32" s="1018">
        <v>0</v>
      </c>
      <c r="S32" s="1018">
        <v>3</v>
      </c>
    </row>
    <row r="33" spans="2:20" ht="20.100000000000001" customHeight="1">
      <c r="B33" s="1042">
        <v>27</v>
      </c>
      <c r="C33" s="1019" t="s">
        <v>1264</v>
      </c>
      <c r="D33" s="1018">
        <v>21.132876</v>
      </c>
      <c r="E33" s="1018">
        <v>0</v>
      </c>
      <c r="F33" s="1018">
        <v>0</v>
      </c>
      <c r="G33" s="1018">
        <v>4.3766920000000002</v>
      </c>
      <c r="H33" s="1018">
        <v>2.007727</v>
      </c>
      <c r="I33" s="1018">
        <v>-1.5468299999999999</v>
      </c>
      <c r="J33" s="1018">
        <v>-0.16537499999999999</v>
      </c>
      <c r="K33" s="1018">
        <v>-1.314441</v>
      </c>
      <c r="L33" s="1018">
        <v>12180.18</v>
      </c>
      <c r="M33" s="1018">
        <v>9803.98</v>
      </c>
      <c r="N33" s="1018">
        <v>1.7865897340097095E-3</v>
      </c>
      <c r="O33" s="1018">
        <v>17.854810000000001</v>
      </c>
      <c r="P33" s="1018">
        <v>2.286451</v>
      </c>
      <c r="Q33" s="1018">
        <v>0.99161500000000002</v>
      </c>
      <c r="R33" s="1018">
        <v>0</v>
      </c>
      <c r="S33" s="1018">
        <v>3</v>
      </c>
    </row>
    <row r="34" spans="2:20" ht="20.100000000000001" customHeight="1">
      <c r="B34" s="1042">
        <v>28</v>
      </c>
      <c r="C34" s="1019" t="s">
        <v>1265</v>
      </c>
      <c r="D34" s="1018">
        <v>43.651383000000003</v>
      </c>
      <c r="E34" s="1018">
        <v>0</v>
      </c>
      <c r="F34" s="1018">
        <v>1.6699999999999999E-4</v>
      </c>
      <c r="G34" s="1018">
        <v>8.1417730000000006</v>
      </c>
      <c r="H34" s="1018">
        <v>1.702288</v>
      </c>
      <c r="I34" s="1018">
        <v>-1.680739</v>
      </c>
      <c r="J34" s="1018">
        <v>-0.44473200000000002</v>
      </c>
      <c r="K34" s="1018">
        <v>-1.095321</v>
      </c>
      <c r="L34" s="1018">
        <v>30198.159999999996</v>
      </c>
      <c r="M34" s="1018">
        <v>13710.289999999992</v>
      </c>
      <c r="N34" s="1018">
        <v>3.57102992221088E-3</v>
      </c>
      <c r="O34" s="1018">
        <v>40.748106</v>
      </c>
      <c r="P34" s="1018">
        <v>2.0749089999999999</v>
      </c>
      <c r="Q34" s="1018">
        <v>0.82836799999999999</v>
      </c>
      <c r="R34" s="1018">
        <v>0</v>
      </c>
      <c r="S34" s="1018">
        <v>2</v>
      </c>
    </row>
    <row r="35" spans="2:20" ht="20.100000000000001" customHeight="1">
      <c r="B35" s="1042">
        <v>29</v>
      </c>
      <c r="C35" s="1019" t="s">
        <v>1266</v>
      </c>
      <c r="D35" s="1018">
        <v>116.50789899999999</v>
      </c>
      <c r="E35" s="1018">
        <v>0</v>
      </c>
      <c r="F35" s="1018">
        <v>5.4392339999999999</v>
      </c>
      <c r="G35" s="1018">
        <v>7.2530609999999998</v>
      </c>
      <c r="H35" s="1018">
        <v>2.2749760000000001</v>
      </c>
      <c r="I35" s="1018">
        <v>-2.467336</v>
      </c>
      <c r="J35" s="1018">
        <v>-0.11713899999999999</v>
      </c>
      <c r="K35" s="1018">
        <v>-2.0162800000000001</v>
      </c>
      <c r="L35" s="1018">
        <v>187486.00000000003</v>
      </c>
      <c r="M35" s="1018">
        <v>177507.08000000002</v>
      </c>
      <c r="N35" s="1018">
        <v>9.3722525623248214E-3</v>
      </c>
      <c r="O35" s="1018">
        <v>114.040413</v>
      </c>
      <c r="P35" s="1018">
        <v>1.642676</v>
      </c>
      <c r="Q35" s="1018">
        <v>0.78923200000000004</v>
      </c>
      <c r="R35" s="1018">
        <v>3.5577999999999999E-2</v>
      </c>
      <c r="S35" s="1018">
        <v>1</v>
      </c>
    </row>
    <row r="36" spans="2:20" ht="20.100000000000001" customHeight="1">
      <c r="B36" s="1042">
        <v>30</v>
      </c>
      <c r="C36" s="1019" t="s">
        <v>1267</v>
      </c>
      <c r="D36" s="1018">
        <v>6.7766359999999999</v>
      </c>
      <c r="E36" s="1018">
        <v>0</v>
      </c>
      <c r="F36" s="1018">
        <v>0</v>
      </c>
      <c r="G36" s="1018">
        <v>1.0409660000000001</v>
      </c>
      <c r="H36" s="1018">
        <v>2.6493030000000002</v>
      </c>
      <c r="I36" s="1018">
        <v>-2.3246410000000002</v>
      </c>
      <c r="J36" s="1018">
        <v>-2.4240999999999999E-2</v>
      </c>
      <c r="K36" s="1018">
        <v>-2.2835329999999998</v>
      </c>
      <c r="L36" s="1018">
        <v>3188.8599999999992</v>
      </c>
      <c r="M36" s="1018">
        <v>2842.8399999999992</v>
      </c>
      <c r="N36" s="1018">
        <v>7.1695141968848618E-4</v>
      </c>
      <c r="O36" s="1018">
        <v>6.294225</v>
      </c>
      <c r="P36" s="1018">
        <v>0.48241099999999998</v>
      </c>
      <c r="Q36" s="1018">
        <v>0</v>
      </c>
      <c r="R36" s="1018">
        <v>0</v>
      </c>
      <c r="S36" s="1018">
        <v>2</v>
      </c>
    </row>
    <row r="37" spans="2:20" ht="20.100000000000001" customHeight="1">
      <c r="B37" s="1042">
        <v>31</v>
      </c>
      <c r="C37" s="1019" t="s">
        <v>1268</v>
      </c>
      <c r="D37" s="1018">
        <v>70.662107000000006</v>
      </c>
      <c r="E37" s="1018">
        <v>0</v>
      </c>
      <c r="F37" s="1018">
        <v>0</v>
      </c>
      <c r="G37" s="1018">
        <v>15.191039999999999</v>
      </c>
      <c r="H37" s="1018">
        <v>4.3038429999999996</v>
      </c>
      <c r="I37" s="1018">
        <v>-3.7764489999999999</v>
      </c>
      <c r="J37" s="1018">
        <v>-0.80986499999999995</v>
      </c>
      <c r="K37" s="1018">
        <v>-2.793307</v>
      </c>
      <c r="L37" s="1018">
        <v>30259.709999999995</v>
      </c>
      <c r="M37" s="1018">
        <v>18691.779999999995</v>
      </c>
      <c r="N37" s="1018">
        <v>5.8638839026524253E-3</v>
      </c>
      <c r="O37" s="1018">
        <v>58.159143999999998</v>
      </c>
      <c r="P37" s="1018">
        <v>9.6651229999999995</v>
      </c>
      <c r="Q37" s="1018">
        <v>2.8378399999999999</v>
      </c>
      <c r="R37" s="1018">
        <v>0</v>
      </c>
      <c r="S37" s="1018">
        <v>3</v>
      </c>
    </row>
    <row r="38" spans="2:20" ht="20.100000000000001" customHeight="1">
      <c r="B38" s="1042">
        <v>32</v>
      </c>
      <c r="C38" s="1019" t="s">
        <v>1269</v>
      </c>
      <c r="D38" s="1018">
        <v>26.211627</v>
      </c>
      <c r="E38" s="1018">
        <v>0</v>
      </c>
      <c r="F38" s="1018">
        <v>0</v>
      </c>
      <c r="G38" s="1018">
        <v>5.0559940000000001</v>
      </c>
      <c r="H38" s="1018">
        <v>1.2362629999999999</v>
      </c>
      <c r="I38" s="1018">
        <v>-0.54107099999999997</v>
      </c>
      <c r="J38" s="1018">
        <v>-0.24243400000000001</v>
      </c>
      <c r="K38" s="1018">
        <v>-0.22908100000000001</v>
      </c>
      <c r="L38" s="1018">
        <v>9504.1399999999976</v>
      </c>
      <c r="M38" s="1018">
        <v>7250.3499999999985</v>
      </c>
      <c r="N38" s="1018">
        <v>2.1074392665356482E-3</v>
      </c>
      <c r="O38" s="1018">
        <v>22.780481999999999</v>
      </c>
      <c r="P38" s="1018">
        <v>2.6439680000000001</v>
      </c>
      <c r="Q38" s="1018">
        <v>0.78717700000000002</v>
      </c>
      <c r="R38" s="1018">
        <v>0</v>
      </c>
      <c r="S38" s="1018">
        <v>3</v>
      </c>
    </row>
    <row r="39" spans="2:20" ht="20.100000000000001" customHeight="1">
      <c r="B39" s="1042">
        <v>33</v>
      </c>
      <c r="C39" s="1019" t="s">
        <v>1270</v>
      </c>
      <c r="D39" s="1018">
        <v>41.015697000000003</v>
      </c>
      <c r="E39" s="1018">
        <v>0</v>
      </c>
      <c r="F39" s="1018">
        <v>9.8160000000000001E-3</v>
      </c>
      <c r="G39" s="1018">
        <v>4.1777759999999997</v>
      </c>
      <c r="H39" s="1018">
        <v>0.70381700000000003</v>
      </c>
      <c r="I39" s="1018">
        <v>-0.796655</v>
      </c>
      <c r="J39" s="1018">
        <v>-0.18471000000000001</v>
      </c>
      <c r="K39" s="1018">
        <v>-0.48248600000000003</v>
      </c>
      <c r="L39" s="1018">
        <v>45928.460000000006</v>
      </c>
      <c r="M39" s="1018">
        <v>21020.639999999999</v>
      </c>
      <c r="N39" s="1018">
        <v>3.2937606005807715E-3</v>
      </c>
      <c r="O39" s="1018">
        <v>38.235194999999997</v>
      </c>
      <c r="P39" s="1018">
        <v>1.91266</v>
      </c>
      <c r="Q39" s="1018">
        <v>0.867842</v>
      </c>
      <c r="R39" s="1018">
        <v>0</v>
      </c>
      <c r="S39" s="1018">
        <v>2</v>
      </c>
    </row>
    <row r="40" spans="2:20" s="839" customFormat="1" ht="24" customHeight="1">
      <c r="B40" s="1041">
        <v>34</v>
      </c>
      <c r="C40" s="1034" t="s">
        <v>1271</v>
      </c>
      <c r="D40" s="1018">
        <v>526.82284600000003</v>
      </c>
      <c r="E40" s="1018">
        <v>69.254803999999993</v>
      </c>
      <c r="F40" s="1018">
        <v>7.0674190000000001</v>
      </c>
      <c r="G40" s="1018">
        <v>0.78312899999999996</v>
      </c>
      <c r="H40" s="1018">
        <v>6.4569000000000001E-2</v>
      </c>
      <c r="I40" s="1018">
        <v>-0.47853499999999999</v>
      </c>
      <c r="J40" s="1018">
        <v>-4.9619999999999997E-2</v>
      </c>
      <c r="K40" s="1018">
        <v>-5.2623999999999997E-2</v>
      </c>
      <c r="L40" s="1018">
        <v>354963.30999999994</v>
      </c>
      <c r="M40" s="1018">
        <v>161495.55999999997</v>
      </c>
      <c r="N40" s="1018">
        <v>4.1538070551623646E-2</v>
      </c>
      <c r="O40" s="1018">
        <v>337.89263999999997</v>
      </c>
      <c r="P40" s="1018">
        <v>153.940819</v>
      </c>
      <c r="Q40" s="1018">
        <v>34.989387000000001</v>
      </c>
      <c r="R40" s="1018">
        <v>0</v>
      </c>
      <c r="S40" s="1018">
        <v>4</v>
      </c>
      <c r="T40"/>
    </row>
    <row r="41" spans="2:20" ht="20.100000000000001" customHeight="1">
      <c r="B41" s="1042">
        <v>35</v>
      </c>
      <c r="C41" s="1020" t="s">
        <v>1272</v>
      </c>
      <c r="D41" s="1018">
        <v>526.22672</v>
      </c>
      <c r="E41" s="1018">
        <v>69.254803999999993</v>
      </c>
      <c r="F41" s="1018">
        <v>7.0608230000000001</v>
      </c>
      <c r="G41" s="1018">
        <v>0.56329200000000001</v>
      </c>
      <c r="H41" s="1018">
        <v>6.3658000000000006E-2</v>
      </c>
      <c r="I41" s="1018">
        <v>-0.46038600000000002</v>
      </c>
      <c r="J41" s="1018">
        <v>-3.6135E-2</v>
      </c>
      <c r="K41" s="1018">
        <v>-5.1769999999999997E-2</v>
      </c>
      <c r="L41" s="1018">
        <v>0</v>
      </c>
      <c r="M41" s="1018">
        <v>0</v>
      </c>
      <c r="N41" s="1018">
        <v>0</v>
      </c>
      <c r="O41" s="1018">
        <v>337.35829699999999</v>
      </c>
      <c r="P41" s="1018">
        <v>153.87903600000001</v>
      </c>
      <c r="Q41" s="1018">
        <v>34.989387000000001</v>
      </c>
      <c r="R41" s="1018">
        <v>0</v>
      </c>
      <c r="S41" s="1018">
        <v>4</v>
      </c>
    </row>
    <row r="42" spans="2:20" ht="20.100000000000001" customHeight="1">
      <c r="B42" s="1042">
        <v>36</v>
      </c>
      <c r="C42" s="1021" t="s">
        <v>1273</v>
      </c>
      <c r="D42" s="1018">
        <v>249.275679</v>
      </c>
      <c r="E42" s="1018">
        <v>27.007176999999999</v>
      </c>
      <c r="F42" s="1018">
        <v>1.4541999999999999E-2</v>
      </c>
      <c r="G42" s="1018">
        <v>0.40745399999999998</v>
      </c>
      <c r="H42" s="1018">
        <v>5.0759999999999998E-3</v>
      </c>
      <c r="I42" s="1018">
        <v>-0.35252099999999997</v>
      </c>
      <c r="J42" s="1018">
        <v>-3.3855999999999997E-2</v>
      </c>
      <c r="K42" s="1018">
        <v>-3.7929999999999999E-3</v>
      </c>
      <c r="L42" s="1018">
        <v>0</v>
      </c>
      <c r="M42" s="1018">
        <v>0</v>
      </c>
      <c r="N42" s="1018">
        <v>0</v>
      </c>
      <c r="O42" s="1018">
        <v>94.896365000000003</v>
      </c>
      <c r="P42" s="1018">
        <v>153.87903600000001</v>
      </c>
      <c r="Q42" s="1018">
        <v>0.500278</v>
      </c>
      <c r="R42" s="1018">
        <v>0</v>
      </c>
      <c r="S42" s="1018">
        <v>5</v>
      </c>
    </row>
    <row r="43" spans="2:20" ht="20.100000000000001" customHeight="1">
      <c r="B43" s="1042">
        <v>37</v>
      </c>
      <c r="C43" s="1020" t="s">
        <v>1274</v>
      </c>
      <c r="D43" s="1018">
        <v>0.28814699999999999</v>
      </c>
      <c r="E43" s="1018">
        <v>0</v>
      </c>
      <c r="F43" s="1018">
        <v>6.5960000000000003E-3</v>
      </c>
      <c r="G43" s="1018">
        <v>0.15859999999999999</v>
      </c>
      <c r="H43" s="1018">
        <v>0</v>
      </c>
      <c r="I43" s="1018">
        <v>-9.9620000000000004E-3</v>
      </c>
      <c r="J43" s="1018">
        <v>-9.5409999999999991E-3</v>
      </c>
      <c r="K43" s="1018">
        <v>0</v>
      </c>
      <c r="L43" s="1018">
        <v>0</v>
      </c>
      <c r="M43" s="1018">
        <v>0</v>
      </c>
      <c r="N43" s="1018">
        <v>0</v>
      </c>
      <c r="O43" s="1018">
        <v>0.28814699999999999</v>
      </c>
      <c r="P43" s="1018">
        <v>0</v>
      </c>
      <c r="Q43" s="1018">
        <v>0</v>
      </c>
      <c r="R43" s="1018">
        <v>0</v>
      </c>
      <c r="S43" s="1018">
        <v>0</v>
      </c>
    </row>
    <row r="44" spans="2:20" ht="20.100000000000001" customHeight="1">
      <c r="B44" s="1042">
        <v>38</v>
      </c>
      <c r="C44" s="1020" t="s">
        <v>1275</v>
      </c>
      <c r="D44" s="1018">
        <v>0.307979</v>
      </c>
      <c r="E44" s="1018">
        <v>0</v>
      </c>
      <c r="F44" s="1018">
        <v>0</v>
      </c>
      <c r="G44" s="1018">
        <v>6.1237E-2</v>
      </c>
      <c r="H44" s="1018">
        <v>9.1100000000000003E-4</v>
      </c>
      <c r="I44" s="1018">
        <v>-8.1869999999999998E-3</v>
      </c>
      <c r="J44" s="1018">
        <v>-3.9439999999999996E-3</v>
      </c>
      <c r="K44" s="1018">
        <v>-8.5400000000000005E-4</v>
      </c>
      <c r="L44" s="1018">
        <v>0</v>
      </c>
      <c r="M44" s="1018">
        <v>0</v>
      </c>
      <c r="N44" s="1018">
        <v>0</v>
      </c>
      <c r="O44" s="1018">
        <v>0.246196</v>
      </c>
      <c r="P44" s="1018">
        <v>6.1782999999999998E-2</v>
      </c>
      <c r="Q44" s="1018">
        <v>0</v>
      </c>
      <c r="R44" s="1018">
        <v>0</v>
      </c>
      <c r="S44" s="1018">
        <v>3</v>
      </c>
    </row>
    <row r="45" spans="2:20" s="839" customFormat="1" ht="24" customHeight="1">
      <c r="B45" s="1041">
        <v>39</v>
      </c>
      <c r="C45" s="1034" t="s">
        <v>1276</v>
      </c>
      <c r="D45" s="1018">
        <v>33.931305999999999</v>
      </c>
      <c r="E45" s="1018">
        <v>0</v>
      </c>
      <c r="F45" s="1018">
        <v>6.1227999999999998E-2</v>
      </c>
      <c r="G45" s="1018">
        <v>3.7084820000000001</v>
      </c>
      <c r="H45" s="1018">
        <v>1.704715</v>
      </c>
      <c r="I45" s="1018">
        <v>-1.434572</v>
      </c>
      <c r="J45" s="1018">
        <v>-0.170381</v>
      </c>
      <c r="K45" s="1018">
        <v>-1.153586</v>
      </c>
      <c r="L45" s="1018">
        <v>21198.54</v>
      </c>
      <c r="M45" s="1018">
        <v>9526.4700000000012</v>
      </c>
      <c r="N45" s="1018">
        <v>2.7859414841733122E-3</v>
      </c>
      <c r="O45" s="1018">
        <v>28.640246999999999</v>
      </c>
      <c r="P45" s="1018">
        <v>4.1862139999999997</v>
      </c>
      <c r="Q45" s="1018">
        <v>1.1048450000000001</v>
      </c>
      <c r="R45" s="1018">
        <v>0</v>
      </c>
      <c r="S45" s="1018">
        <v>3</v>
      </c>
      <c r="T45"/>
    </row>
    <row r="46" spans="2:20" s="839" customFormat="1" ht="24" customHeight="1">
      <c r="B46" s="1041">
        <v>40</v>
      </c>
      <c r="C46" s="1034" t="s">
        <v>1277</v>
      </c>
      <c r="D46" s="1018">
        <v>1044.2532699999999</v>
      </c>
      <c r="E46" s="1018">
        <v>0</v>
      </c>
      <c r="F46" s="1018">
        <v>4.2638740000000004</v>
      </c>
      <c r="G46" s="1018">
        <v>101.322256</v>
      </c>
      <c r="H46" s="1018">
        <v>49.413445000000003</v>
      </c>
      <c r="I46" s="1018">
        <v>-44.046266000000003</v>
      </c>
      <c r="J46" s="1018">
        <v>-5.3415150000000002</v>
      </c>
      <c r="K46" s="1018">
        <v>-36.332388999999999</v>
      </c>
      <c r="L46" s="1018">
        <v>480020.47</v>
      </c>
      <c r="M46" s="1018">
        <v>291273.16999999987</v>
      </c>
      <c r="N46" s="1018">
        <v>8.5730607984539284E-2</v>
      </c>
      <c r="O46" s="1018">
        <v>892.62267599999996</v>
      </c>
      <c r="P46" s="1018">
        <v>70.041520000000006</v>
      </c>
      <c r="Q46" s="1018">
        <v>81.589073999999997</v>
      </c>
      <c r="R46" s="1018">
        <v>0</v>
      </c>
      <c r="S46" s="1018">
        <v>3</v>
      </c>
      <c r="T46"/>
    </row>
    <row r="47" spans="2:20" ht="20.100000000000001" customHeight="1">
      <c r="B47" s="1042">
        <v>41</v>
      </c>
      <c r="C47" s="1020" t="s">
        <v>1278</v>
      </c>
      <c r="D47" s="1018">
        <v>723.33126000000004</v>
      </c>
      <c r="E47" s="1018">
        <v>0</v>
      </c>
      <c r="F47" s="1018">
        <v>3.0841029999999998</v>
      </c>
      <c r="G47" s="1018">
        <v>57.181136000000002</v>
      </c>
      <c r="H47" s="1018">
        <v>41.335608999999998</v>
      </c>
      <c r="I47" s="1018">
        <v>-35.482049000000004</v>
      </c>
      <c r="J47" s="1018">
        <v>-3.3240560000000001</v>
      </c>
      <c r="K47" s="1018">
        <v>-30.729696000000001</v>
      </c>
      <c r="L47" s="1018">
        <v>261820.78</v>
      </c>
      <c r="M47" s="1018">
        <v>146385.87</v>
      </c>
      <c r="N47" s="1018">
        <v>5.9775390413567032E-2</v>
      </c>
      <c r="O47" s="1018">
        <v>620.04173400000002</v>
      </c>
      <c r="P47" s="1018">
        <v>58.878301999999998</v>
      </c>
      <c r="Q47" s="1018">
        <v>44.411223999999997</v>
      </c>
      <c r="R47" s="1018">
        <v>0</v>
      </c>
      <c r="S47" s="1018">
        <v>3</v>
      </c>
    </row>
    <row r="48" spans="2:20" ht="20.100000000000001" customHeight="1">
      <c r="B48" s="1042">
        <v>42</v>
      </c>
      <c r="C48" s="1020" t="s">
        <v>1279</v>
      </c>
      <c r="D48" s="1018">
        <v>165.331918</v>
      </c>
      <c r="E48" s="1018">
        <v>0</v>
      </c>
      <c r="F48" s="1018">
        <v>0.64942900000000003</v>
      </c>
      <c r="G48" s="1018">
        <v>15.194557</v>
      </c>
      <c r="H48" s="1018">
        <v>1.298468</v>
      </c>
      <c r="I48" s="1018">
        <v>-1.7409479999999999</v>
      </c>
      <c r="J48" s="1018">
        <v>-0.410827</v>
      </c>
      <c r="K48" s="1018">
        <v>-0.989838</v>
      </c>
      <c r="L48" s="1018">
        <v>63774.280000000013</v>
      </c>
      <c r="M48" s="1018">
        <v>49455.680000000015</v>
      </c>
      <c r="N48" s="1018">
        <v>1.3161134293724674E-2</v>
      </c>
      <c r="O48" s="1018">
        <v>129.46772799999999</v>
      </c>
      <c r="P48" s="1018">
        <v>2.381815</v>
      </c>
      <c r="Q48" s="1018">
        <v>33.482374999999998</v>
      </c>
      <c r="R48" s="1018">
        <v>0</v>
      </c>
      <c r="S48" s="1018">
        <v>3</v>
      </c>
    </row>
    <row r="49" spans="2:20" ht="20.100000000000001" customHeight="1">
      <c r="B49" s="1042">
        <v>43</v>
      </c>
      <c r="C49" s="1020" t="s">
        <v>1280</v>
      </c>
      <c r="D49" s="1018">
        <v>155.590092</v>
      </c>
      <c r="E49" s="1018">
        <v>0</v>
      </c>
      <c r="F49" s="1018">
        <v>0.53034199999999998</v>
      </c>
      <c r="G49" s="1018">
        <v>28.946563000000001</v>
      </c>
      <c r="H49" s="1018">
        <v>6.7793679999999998</v>
      </c>
      <c r="I49" s="1018">
        <v>-6.8232689999999998</v>
      </c>
      <c r="J49" s="1018">
        <v>-1.6066320000000001</v>
      </c>
      <c r="K49" s="1018">
        <v>-4.6128549999999997</v>
      </c>
      <c r="L49" s="1018">
        <v>154425.40999999997</v>
      </c>
      <c r="M49" s="1018">
        <v>95431.62000000001</v>
      </c>
      <c r="N49" s="1018">
        <v>1.2794083277247495E-2</v>
      </c>
      <c r="O49" s="1018">
        <v>143.113214</v>
      </c>
      <c r="P49" s="1018">
        <v>8.7814029999999992</v>
      </c>
      <c r="Q49" s="1018">
        <v>3.6954750000000001</v>
      </c>
      <c r="R49" s="1018">
        <v>0</v>
      </c>
      <c r="S49" s="1018">
        <v>2</v>
      </c>
    </row>
    <row r="50" spans="2:20" s="839" customFormat="1" ht="24" customHeight="1">
      <c r="B50" s="1041">
        <v>44</v>
      </c>
      <c r="C50" s="1034" t="s">
        <v>1281</v>
      </c>
      <c r="D50" s="1018">
        <v>2070.2229309999998</v>
      </c>
      <c r="E50" s="1018">
        <v>7.2740000000000001E-3</v>
      </c>
      <c r="F50" s="1018">
        <v>13.805040999999999</v>
      </c>
      <c r="G50" s="1018">
        <v>248.74798699999999</v>
      </c>
      <c r="H50" s="1018">
        <v>74.179074</v>
      </c>
      <c r="I50" s="1018">
        <v>-66.522363999999996</v>
      </c>
      <c r="J50" s="1018">
        <v>-13.900444999999999</v>
      </c>
      <c r="K50" s="1018">
        <v>-47.233279000000003</v>
      </c>
      <c r="L50" s="1018">
        <v>1912414.290000004</v>
      </c>
      <c r="M50" s="1018">
        <v>1301200.9000000027</v>
      </c>
      <c r="N50" s="1018">
        <v>0.1683217224032873</v>
      </c>
      <c r="O50" s="1018">
        <v>1897.988713</v>
      </c>
      <c r="P50" s="1018">
        <v>133.21461600000001</v>
      </c>
      <c r="Q50" s="1018">
        <v>38.591329999999999</v>
      </c>
      <c r="R50" s="1018">
        <v>0.42827199999999999</v>
      </c>
      <c r="S50" s="1018">
        <v>2</v>
      </c>
      <c r="T50"/>
    </row>
    <row r="51" spans="2:20" s="839" customFormat="1" ht="24" customHeight="1">
      <c r="B51" s="1041">
        <v>45</v>
      </c>
      <c r="C51" s="1034" t="s">
        <v>1282</v>
      </c>
      <c r="D51" s="1018">
        <v>721.84642099999996</v>
      </c>
      <c r="E51" s="1018">
        <v>8.1853999999999996E-2</v>
      </c>
      <c r="F51" s="1018">
        <v>0.35062100000000002</v>
      </c>
      <c r="G51" s="1018">
        <v>55.729740999999997</v>
      </c>
      <c r="H51" s="1018">
        <v>49.663077000000001</v>
      </c>
      <c r="I51" s="1018">
        <v>-35.367254000000003</v>
      </c>
      <c r="J51" s="1018">
        <v>-3.7920219999999998</v>
      </c>
      <c r="K51" s="1018">
        <v>-30.015747999999999</v>
      </c>
      <c r="L51" s="1018">
        <v>859891.96999999974</v>
      </c>
      <c r="M51" s="1018">
        <v>493672.2</v>
      </c>
      <c r="N51" s="1018">
        <v>5.9649369210990469E-2</v>
      </c>
      <c r="O51" s="1018">
        <v>576.69857400000001</v>
      </c>
      <c r="P51" s="1018">
        <v>102.230434</v>
      </c>
      <c r="Q51" s="1018">
        <v>42.917413000000003</v>
      </c>
      <c r="R51" s="1018">
        <v>0</v>
      </c>
      <c r="S51" s="1018">
        <v>3</v>
      </c>
      <c r="T51"/>
    </row>
    <row r="52" spans="2:20" ht="20.100000000000001" customHeight="1">
      <c r="B52" s="1042">
        <v>46</v>
      </c>
      <c r="C52" s="1020" t="s">
        <v>1283</v>
      </c>
      <c r="D52" s="1018">
        <v>313.720887</v>
      </c>
      <c r="E52" s="1018">
        <v>0</v>
      </c>
      <c r="F52" s="1018">
        <v>6.0714999999999998E-2</v>
      </c>
      <c r="G52" s="1018">
        <v>45.530616999999999</v>
      </c>
      <c r="H52" s="1018">
        <v>11.365897</v>
      </c>
      <c r="I52" s="1018">
        <v>-11.133062000000001</v>
      </c>
      <c r="J52" s="1018">
        <v>-2.5553889999999999</v>
      </c>
      <c r="K52" s="1018">
        <v>-7.5581940000000003</v>
      </c>
      <c r="L52" s="1018">
        <v>199816.56000000006</v>
      </c>
      <c r="M52" s="1018">
        <v>106021.44000000002</v>
      </c>
      <c r="N52" s="1018">
        <v>2.5590310658539072E-2</v>
      </c>
      <c r="O52" s="1018">
        <v>291.37410499999999</v>
      </c>
      <c r="P52" s="1018">
        <v>20.289912999999999</v>
      </c>
      <c r="Q52" s="1018">
        <v>2.0568689999999998</v>
      </c>
      <c r="R52" s="1018">
        <v>0</v>
      </c>
      <c r="S52" s="1018">
        <v>2</v>
      </c>
    </row>
    <row r="53" spans="2:20" ht="20.100000000000001" customHeight="1">
      <c r="B53" s="1042">
        <v>47</v>
      </c>
      <c r="C53" s="1020" t="s">
        <v>1284</v>
      </c>
      <c r="D53" s="1018">
        <v>3.3902410000000001</v>
      </c>
      <c r="E53" s="1018">
        <v>0</v>
      </c>
      <c r="F53" s="1018">
        <v>0</v>
      </c>
      <c r="G53" s="1018">
        <v>0.176204</v>
      </c>
      <c r="H53" s="1018">
        <v>2.1101000000000002E-2</v>
      </c>
      <c r="I53" s="1018">
        <v>-2.9877999999999998E-2</v>
      </c>
      <c r="J53" s="1018">
        <v>-8.6759999999999997E-3</v>
      </c>
      <c r="K53" s="1018">
        <v>-1.6098999999999999E-2</v>
      </c>
      <c r="L53" s="1018">
        <v>4471.42</v>
      </c>
      <c r="M53" s="1018">
        <v>1457.15</v>
      </c>
      <c r="N53" s="1018">
        <v>2.6941923842902811E-4</v>
      </c>
      <c r="O53" s="1018">
        <v>3.239989</v>
      </c>
      <c r="P53" s="1018">
        <v>0</v>
      </c>
      <c r="Q53" s="1018">
        <v>0.150252</v>
      </c>
      <c r="R53" s="1018">
        <v>0</v>
      </c>
      <c r="S53" s="1018">
        <v>3</v>
      </c>
    </row>
    <row r="54" spans="2:20" ht="20.100000000000001" customHeight="1">
      <c r="B54" s="1042">
        <v>48</v>
      </c>
      <c r="C54" s="1020" t="s">
        <v>1285</v>
      </c>
      <c r="D54" s="1018">
        <v>13.993456999999999</v>
      </c>
      <c r="E54" s="1018">
        <v>0</v>
      </c>
      <c r="F54" s="1018">
        <v>0</v>
      </c>
      <c r="G54" s="1018">
        <v>9.8700000000000003E-4</v>
      </c>
      <c r="H54" s="1018">
        <v>13.975781</v>
      </c>
      <c r="I54" s="1018">
        <v>-9.0795410000000007</v>
      </c>
      <c r="J54" s="1018">
        <v>-3.9399999999999998E-4</v>
      </c>
      <c r="K54" s="1018">
        <v>-9.0791409999999999</v>
      </c>
      <c r="L54" s="1018">
        <v>7302.83</v>
      </c>
      <c r="M54" s="1018">
        <v>4327.58</v>
      </c>
      <c r="N54" s="1018">
        <v>1.817571223466213E-3</v>
      </c>
      <c r="O54" s="1018">
        <v>2.7880980000000002</v>
      </c>
      <c r="P54" s="1018">
        <v>11.205359</v>
      </c>
      <c r="Q54" s="1018">
        <v>0</v>
      </c>
      <c r="R54" s="1018">
        <v>0</v>
      </c>
      <c r="S54" s="1018">
        <v>5</v>
      </c>
    </row>
    <row r="55" spans="2:20" ht="20.100000000000001" customHeight="1">
      <c r="B55" s="1042">
        <v>49</v>
      </c>
      <c r="C55" s="1020" t="s">
        <v>1286</v>
      </c>
      <c r="D55" s="1018">
        <v>388.31571000000002</v>
      </c>
      <c r="E55" s="1018">
        <v>8.1853999999999996E-2</v>
      </c>
      <c r="F55" s="1018">
        <v>0.289906</v>
      </c>
      <c r="G55" s="1018">
        <v>9.366142</v>
      </c>
      <c r="H55" s="1018">
        <v>23.637136999999999</v>
      </c>
      <c r="I55" s="1018">
        <v>-14.67357</v>
      </c>
      <c r="J55" s="1018">
        <v>-1.183673</v>
      </c>
      <c r="K55" s="1018">
        <v>-12.960718</v>
      </c>
      <c r="L55" s="1018">
        <v>645809.92000000016</v>
      </c>
      <c r="M55" s="1018">
        <v>381503.77000000014</v>
      </c>
      <c r="N55" s="1018">
        <v>3.1745407107658677E-2</v>
      </c>
      <c r="O55" s="1018">
        <v>276.87025599999998</v>
      </c>
      <c r="P55" s="1018">
        <v>70.735162000000003</v>
      </c>
      <c r="Q55" s="1018">
        <v>40.710292000000003</v>
      </c>
      <c r="R55" s="1018">
        <v>0</v>
      </c>
      <c r="S55" s="1018">
        <v>3</v>
      </c>
    </row>
    <row r="56" spans="2:20" ht="20.100000000000001" customHeight="1">
      <c r="B56" s="1042">
        <v>50</v>
      </c>
      <c r="C56" s="1020" t="s">
        <v>1287</v>
      </c>
      <c r="D56" s="1018">
        <v>2.426126</v>
      </c>
      <c r="E56" s="1018">
        <v>0</v>
      </c>
      <c r="F56" s="1018">
        <v>0</v>
      </c>
      <c r="G56" s="1018">
        <v>0.65579100000000001</v>
      </c>
      <c r="H56" s="1018">
        <v>0.663161</v>
      </c>
      <c r="I56" s="1018">
        <v>-0.45120300000000002</v>
      </c>
      <c r="J56" s="1018">
        <v>-4.3889999999999998E-2</v>
      </c>
      <c r="K56" s="1018">
        <v>-0.40159600000000001</v>
      </c>
      <c r="L56" s="1018">
        <v>2491.2399999999993</v>
      </c>
      <c r="M56" s="1018">
        <v>362.26000000000005</v>
      </c>
      <c r="N56" s="1018">
        <v>2.2666098289755377E-4</v>
      </c>
      <c r="O56" s="1018">
        <v>2.426126</v>
      </c>
      <c r="P56" s="1018">
        <v>0</v>
      </c>
      <c r="Q56" s="1018">
        <v>0</v>
      </c>
      <c r="R56" s="1018">
        <v>0</v>
      </c>
      <c r="S56" s="1018">
        <v>2</v>
      </c>
    </row>
    <row r="57" spans="2:20" s="839" customFormat="1" ht="24" customHeight="1">
      <c r="B57" s="1041">
        <v>51</v>
      </c>
      <c r="C57" s="1034" t="s">
        <v>1288</v>
      </c>
      <c r="D57" s="1018">
        <v>1192.716831</v>
      </c>
      <c r="E57" s="1018">
        <v>0</v>
      </c>
      <c r="F57" s="1018">
        <v>2.0368000000000001E-2</v>
      </c>
      <c r="G57" s="1018">
        <v>96.265878999999998</v>
      </c>
      <c r="H57" s="1018">
        <v>98.141729999999995</v>
      </c>
      <c r="I57" s="1018">
        <v>-73.927830999999998</v>
      </c>
      <c r="J57" s="1018">
        <v>-5.5501139999999998</v>
      </c>
      <c r="K57" s="1018">
        <v>-65.871491000000006</v>
      </c>
      <c r="L57" s="1018">
        <v>142722.55999999994</v>
      </c>
      <c r="M57" s="1018">
        <v>82022.140000000014</v>
      </c>
      <c r="N57" s="1018">
        <v>9.9779708126857949E-2</v>
      </c>
      <c r="O57" s="1018">
        <v>532.12911199999996</v>
      </c>
      <c r="P57" s="1018">
        <v>241.855166</v>
      </c>
      <c r="Q57" s="1018">
        <v>354.941823</v>
      </c>
      <c r="R57" s="1018">
        <v>63.790730000000003</v>
      </c>
      <c r="S57" s="1018">
        <v>8</v>
      </c>
      <c r="T57"/>
    </row>
    <row r="58" spans="2:20" s="839" customFormat="1" ht="24" customHeight="1">
      <c r="B58" s="1041">
        <v>52</v>
      </c>
      <c r="C58" s="1034" t="s">
        <v>1289</v>
      </c>
      <c r="D58" s="1018">
        <v>1116.2909</v>
      </c>
      <c r="E58" s="1018">
        <v>0</v>
      </c>
      <c r="F58" s="1018">
        <v>0</v>
      </c>
      <c r="G58" s="1018">
        <v>124.147603</v>
      </c>
      <c r="H58" s="1018">
        <v>47.495787</v>
      </c>
      <c r="I58" s="1018">
        <v>-40.371695000000003</v>
      </c>
      <c r="J58" s="1018">
        <v>-5.0594760000000001</v>
      </c>
      <c r="K58" s="1022">
        <v>-33.610795000000003</v>
      </c>
      <c r="L58" s="1022">
        <v>168968.19999999995</v>
      </c>
      <c r="M58" s="1022">
        <v>11489.280000000004</v>
      </c>
      <c r="N58" s="1022">
        <v>9.1115911394160254E-2</v>
      </c>
      <c r="O58" s="1022">
        <v>582.81310099999996</v>
      </c>
      <c r="P58" s="1018">
        <v>326.17733700000002</v>
      </c>
      <c r="Q58" s="1018">
        <v>207.169286</v>
      </c>
      <c r="R58" s="1018">
        <v>0.13117599999999999</v>
      </c>
      <c r="S58" s="1018">
        <v>6</v>
      </c>
      <c r="T58"/>
    </row>
    <row r="59" spans="2:20" s="1046" customFormat="1" ht="27" customHeight="1">
      <c r="B59" s="1045">
        <v>53</v>
      </c>
      <c r="C59" s="1023" t="s">
        <v>1290</v>
      </c>
      <c r="D59" s="1024">
        <v>3011.4488839999999</v>
      </c>
      <c r="E59" s="1024">
        <v>355.08484199999998</v>
      </c>
      <c r="F59" s="1024">
        <v>167.40093300000001</v>
      </c>
      <c r="G59" s="1024">
        <v>192.80580900000001</v>
      </c>
      <c r="H59" s="1024">
        <v>51.284821999999998</v>
      </c>
      <c r="I59" s="1024">
        <v>-61.528953000000001</v>
      </c>
      <c r="J59" s="1024">
        <v>-20.412012000000001</v>
      </c>
      <c r="K59" s="1024">
        <v>-33.401679000000001</v>
      </c>
      <c r="L59" s="1024">
        <v>2685956.1500000004</v>
      </c>
      <c r="M59" s="1024">
        <v>2142111.2800000003</v>
      </c>
      <c r="N59" s="1024">
        <v>0.24207327337570814</v>
      </c>
      <c r="O59" s="1024">
        <v>2322.5084419999998</v>
      </c>
      <c r="P59" s="1024">
        <v>370.656183</v>
      </c>
      <c r="Q59" s="1024">
        <v>341.76261099999999</v>
      </c>
      <c r="R59" s="1024">
        <v>-23.478352000000001</v>
      </c>
      <c r="S59" s="1024">
        <v>3</v>
      </c>
      <c r="T59"/>
    </row>
    <row r="60" spans="2:20" s="1003" customFormat="1" ht="20.100000000000001" customHeight="1">
      <c r="B60" s="1044">
        <v>54</v>
      </c>
      <c r="C60" s="1025" t="s">
        <v>1291</v>
      </c>
      <c r="D60" s="1018">
        <v>4.1165900000000004</v>
      </c>
      <c r="E60" s="1026">
        <v>0</v>
      </c>
      <c r="F60" s="1026">
        <v>3.2170999999999998E-2</v>
      </c>
      <c r="G60" s="1026">
        <v>0.74523399999999995</v>
      </c>
      <c r="H60" s="1026">
        <v>4.9535999999999997E-2</v>
      </c>
      <c r="I60" s="1026">
        <v>-0.43586399999999997</v>
      </c>
      <c r="J60" s="1026">
        <v>-5.9659999999999998E-2</v>
      </c>
      <c r="K60" s="1026">
        <v>-3.295E-2</v>
      </c>
      <c r="L60" s="1026">
        <v>5456.0399999999991</v>
      </c>
      <c r="M60" s="1026">
        <v>628.34999999999991</v>
      </c>
      <c r="N60" s="1026">
        <v>3.5861851086622595E-4</v>
      </c>
      <c r="O60" s="1026">
        <v>1.789283</v>
      </c>
      <c r="P60" s="1026">
        <v>0.336785</v>
      </c>
      <c r="Q60" s="1026">
        <v>0.31840499999999999</v>
      </c>
      <c r="R60" s="1026">
        <v>1.6721170000000001</v>
      </c>
      <c r="S60" s="1026">
        <v>3</v>
      </c>
      <c r="T60"/>
    </row>
    <row r="61" spans="2:20" s="1003" customFormat="1" ht="20.100000000000001" customHeight="1">
      <c r="B61" s="1043">
        <v>55</v>
      </c>
      <c r="C61" s="1027" t="s">
        <v>1292</v>
      </c>
      <c r="D61" s="1022">
        <v>3007.3322939999998</v>
      </c>
      <c r="E61" s="1022">
        <v>355.08484199999998</v>
      </c>
      <c r="F61" s="1022">
        <v>167.368762</v>
      </c>
      <c r="G61" s="1022">
        <v>192.060575</v>
      </c>
      <c r="H61" s="1022">
        <v>51.235286000000002</v>
      </c>
      <c r="I61" s="1022">
        <v>-61.093088999999999</v>
      </c>
      <c r="J61" s="1022">
        <v>-20.352352</v>
      </c>
      <c r="K61" s="1022">
        <v>-33.368729000000002</v>
      </c>
      <c r="L61" s="1022">
        <v>2680500.1100000003</v>
      </c>
      <c r="M61" s="1022">
        <v>2141482.9300000002</v>
      </c>
      <c r="N61" s="1022">
        <v>0.24171465486484192</v>
      </c>
      <c r="O61" s="1022">
        <v>2320.7191590000002</v>
      </c>
      <c r="P61" s="1022">
        <v>370.31939799999998</v>
      </c>
      <c r="Q61" s="1022">
        <v>341.44420600000001</v>
      </c>
      <c r="R61" s="1022">
        <v>-25.150469000000001</v>
      </c>
      <c r="S61" s="1022">
        <v>3</v>
      </c>
      <c r="T61"/>
    </row>
    <row r="62" spans="2:20" s="469" customFormat="1" ht="27" customHeight="1" thickBot="1">
      <c r="B62" s="1108">
        <v>56</v>
      </c>
      <c r="C62" s="1028" t="s">
        <v>155</v>
      </c>
      <c r="D62" s="1029">
        <v>12289.409627000001</v>
      </c>
      <c r="E62" s="1029">
        <v>424.49716899999999</v>
      </c>
      <c r="F62" s="1029">
        <v>202.04889299999999</v>
      </c>
      <c r="G62" s="1029">
        <v>1100.67985</v>
      </c>
      <c r="H62" s="1029">
        <v>476.88427999999999</v>
      </c>
      <c r="I62" s="1029">
        <v>-404.57941299999999</v>
      </c>
      <c r="J62" s="1029">
        <v>-68.470967000000002</v>
      </c>
      <c r="K62" s="1029">
        <v>-307.78318400000001</v>
      </c>
      <c r="L62" s="1029">
        <v>9197199.0500000045</v>
      </c>
      <c r="M62" s="1029">
        <v>5929606.2600000026</v>
      </c>
      <c r="N62" s="1029">
        <v>0.99996672555123267</v>
      </c>
      <c r="O62" s="1029">
        <v>9328.0988660000003</v>
      </c>
      <c r="P62" s="1029">
        <v>1701.106464</v>
      </c>
      <c r="Q62" s="1029">
        <v>1219.296893</v>
      </c>
      <c r="R62" s="1029">
        <v>40.907404</v>
      </c>
      <c r="S62" s="1029">
        <v>4</v>
      </c>
      <c r="T62"/>
    </row>
    <row r="63" spans="2:20" ht="20.100000000000001" customHeight="1">
      <c r="C63" s="1030" t="s">
        <v>1293</v>
      </c>
      <c r="D63" s="1031"/>
      <c r="E63" s="1031"/>
      <c r="F63" s="1031"/>
      <c r="G63" s="1031"/>
      <c r="H63" s="1031"/>
      <c r="I63" s="1031"/>
      <c r="J63" s="1031"/>
      <c r="K63" s="1031"/>
      <c r="L63" s="1032"/>
      <c r="M63" s="1032"/>
      <c r="N63" s="1032"/>
      <c r="O63" s="1032"/>
      <c r="P63" s="1032"/>
      <c r="Q63" s="1032"/>
      <c r="R63" s="1032"/>
      <c r="S63" s="1032"/>
    </row>
  </sheetData>
  <mergeCells count="9">
    <mergeCell ref="Q5:Q6"/>
    <mergeCell ref="R5:R6"/>
    <mergeCell ref="S5:S6"/>
    <mergeCell ref="D5:H5"/>
    <mergeCell ref="I5:K5"/>
    <mergeCell ref="L5:M5"/>
    <mergeCell ref="N5:N6"/>
    <mergeCell ref="O5:O6"/>
    <mergeCell ref="P5:P6"/>
  </mergeCells>
  <hyperlinks>
    <hyperlink ref="U1" location="Índice!A1" display="Voltar ao Índice" xr:uid="{D6CB2107-D2F4-41E0-AB1E-1129FE7E0BCC}"/>
  </hyperlinks>
  <pageMargins left="0.70866141732283472" right="0.70866141732283472" top="0.74803149606299213" bottom="0.74803149606299213" header="0.31496062992125984" footer="0.31496062992125984"/>
  <pageSetup paperSize="9" scale="30" orientation="portrait" r:id="rId1"/>
  <headerFooter>
    <oddFooter>&amp;C1</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28E28-12AB-4131-AFE4-842C5786D3BC}">
  <sheetPr codeName="Sheet93">
    <tabColor rgb="FFFF0000"/>
  </sheetPr>
  <dimension ref="A1:U16"/>
  <sheetViews>
    <sheetView showGridLines="0" zoomScale="90" zoomScaleNormal="90" zoomScalePageLayoutView="40" workbookViewId="0"/>
  </sheetViews>
  <sheetFormatPr defaultColWidth="8.85546875" defaultRowHeight="16.5"/>
  <cols>
    <col min="1" max="1" width="4.7109375" style="101" customWidth="1"/>
    <col min="2" max="2" width="3" style="1291" bestFit="1" customWidth="1"/>
    <col min="3" max="3" width="52.140625" style="1291" customWidth="1"/>
    <col min="4" max="17" width="10.7109375" style="1291" customWidth="1"/>
    <col min="18" max="18" width="19.140625" style="1291" customWidth="1"/>
    <col min="19" max="19" width="16.7109375" style="1291" customWidth="1"/>
    <col min="20" max="20" width="8.85546875" style="1291"/>
    <col min="21" max="21" width="14.28515625" style="1291" bestFit="1" customWidth="1"/>
    <col min="22" max="16384" width="8.85546875" style="1291"/>
  </cols>
  <sheetData>
    <row r="1" spans="2:21" s="1005" customFormat="1" ht="19.5">
      <c r="C1" s="1033" t="s">
        <v>1637</v>
      </c>
      <c r="D1" s="1004"/>
      <c r="U1" s="4" t="s">
        <v>4</v>
      </c>
    </row>
    <row r="2" spans="2:21" s="1005" customFormat="1">
      <c r="C2" s="1296"/>
      <c r="D2" s="1004"/>
    </row>
    <row r="3" spans="2:21" s="1005" customFormat="1" ht="17.25" thickBot="1">
      <c r="D3" s="1037" t="s">
        <v>6</v>
      </c>
      <c r="E3" s="1037" t="s">
        <v>7</v>
      </c>
      <c r="F3" s="1037" t="s">
        <v>8</v>
      </c>
      <c r="G3" s="1037" t="s">
        <v>9</v>
      </c>
      <c r="H3" s="1037" t="s">
        <v>10</v>
      </c>
      <c r="I3" s="1037" t="s">
        <v>71</v>
      </c>
      <c r="J3" s="1037" t="s">
        <v>72</v>
      </c>
      <c r="K3" s="1037" t="s">
        <v>73</v>
      </c>
      <c r="L3" s="1037" t="s">
        <v>483</v>
      </c>
      <c r="M3" s="1037" t="s">
        <v>482</v>
      </c>
      <c r="N3" s="1037" t="s">
        <v>481</v>
      </c>
      <c r="O3" s="1037" t="s">
        <v>480</v>
      </c>
      <c r="P3" s="1037" t="s">
        <v>479</v>
      </c>
      <c r="Q3" s="1037" t="s">
        <v>663</v>
      </c>
      <c r="R3" s="1037" t="s">
        <v>662</v>
      </c>
      <c r="S3" s="1037" t="s">
        <v>815</v>
      </c>
    </row>
    <row r="4" spans="2:21" s="1005" customFormat="1" ht="24" customHeight="1">
      <c r="C4" s="1013" t="s">
        <v>1294</v>
      </c>
      <c r="D4" s="1585" t="s">
        <v>1295</v>
      </c>
      <c r="E4" s="1585"/>
      <c r="F4" s="1585"/>
      <c r="G4" s="1585"/>
      <c r="H4" s="1585"/>
      <c r="I4" s="1585"/>
      <c r="J4" s="1585"/>
      <c r="K4" s="1585"/>
      <c r="L4" s="1585"/>
      <c r="M4" s="1585"/>
      <c r="N4" s="1585"/>
      <c r="O4" s="1585"/>
      <c r="P4" s="1585"/>
      <c r="Q4" s="1585"/>
      <c r="R4" s="1585"/>
      <c r="S4" s="1585"/>
    </row>
    <row r="5" spans="2:21" s="1005" customFormat="1" ht="38.25" customHeight="1">
      <c r="C5" s="1004"/>
      <c r="D5" s="569"/>
      <c r="E5" s="1715" t="s">
        <v>1296</v>
      </c>
      <c r="F5" s="1715"/>
      <c r="G5" s="1715"/>
      <c r="H5" s="1715"/>
      <c r="I5" s="1715"/>
      <c r="J5" s="1715"/>
      <c r="K5" s="1715" t="s">
        <v>1297</v>
      </c>
      <c r="L5" s="1715"/>
      <c r="M5" s="1715"/>
      <c r="N5" s="1715"/>
      <c r="O5" s="1715"/>
      <c r="P5" s="1715"/>
      <c r="Q5" s="1715"/>
      <c r="R5" s="1715" t="s">
        <v>1298</v>
      </c>
      <c r="S5" s="1715"/>
    </row>
    <row r="6" spans="2:21" s="1005" customFormat="1" ht="132">
      <c r="C6" s="1004"/>
      <c r="D6" s="569"/>
      <c r="E6" s="569" t="s">
        <v>1334</v>
      </c>
      <c r="F6" s="569" t="s">
        <v>1338</v>
      </c>
      <c r="G6" s="569" t="s">
        <v>1337</v>
      </c>
      <c r="H6" s="569" t="s">
        <v>1336</v>
      </c>
      <c r="I6" s="569" t="s">
        <v>1335</v>
      </c>
      <c r="J6" s="569" t="s">
        <v>1422</v>
      </c>
      <c r="K6" s="569" t="s">
        <v>1216</v>
      </c>
      <c r="L6" s="569" t="s">
        <v>1217</v>
      </c>
      <c r="M6" s="569" t="s">
        <v>1218</v>
      </c>
      <c r="N6" s="569" t="s">
        <v>1219</v>
      </c>
      <c r="O6" s="569" t="s">
        <v>1220</v>
      </c>
      <c r="P6" s="569" t="s">
        <v>1221</v>
      </c>
      <c r="Q6" s="569" t="s">
        <v>1222</v>
      </c>
      <c r="R6" s="1004"/>
      <c r="S6" s="1004" t="s">
        <v>1299</v>
      </c>
    </row>
    <row r="7" spans="2:21" s="1049" customFormat="1" ht="29.25" customHeight="1">
      <c r="B7" s="1050">
        <v>1</v>
      </c>
      <c r="C7" s="1051" t="s">
        <v>1300</v>
      </c>
      <c r="D7" s="1052">
        <v>26904.628052</v>
      </c>
      <c r="E7" s="1052">
        <v>13857.398217</v>
      </c>
      <c r="F7" s="1052">
        <v>10225.19167</v>
      </c>
      <c r="G7" s="1052">
        <v>2367.2076109999998</v>
      </c>
      <c r="H7" s="1052">
        <v>188.210984</v>
      </c>
      <c r="I7" s="1052">
        <v>1.1108199999999999</v>
      </c>
      <c r="J7" s="1052">
        <v>1.5201309999999999</v>
      </c>
      <c r="K7" s="1052">
        <v>1671.450621</v>
      </c>
      <c r="L7" s="1052">
        <v>1784.9640039999999</v>
      </c>
      <c r="M7" s="1052">
        <v>3299.9852810000002</v>
      </c>
      <c r="N7" s="1052">
        <v>3275.3678460000001</v>
      </c>
      <c r="O7" s="1052">
        <v>1823.456758</v>
      </c>
      <c r="P7" s="1052">
        <v>817.21932600000002</v>
      </c>
      <c r="Q7" s="1052">
        <v>2.9791750000000001</v>
      </c>
      <c r="R7" s="1052">
        <v>14229.205040999999</v>
      </c>
      <c r="S7" s="1295">
        <v>0.98145782647450996</v>
      </c>
    </row>
    <row r="8" spans="2:21" s="1005" customFormat="1" ht="30" customHeight="1">
      <c r="B8" s="1042">
        <v>2</v>
      </c>
      <c r="C8" s="1053" t="s">
        <v>1301</v>
      </c>
      <c r="D8" s="1054">
        <v>3564.4292249999999</v>
      </c>
      <c r="E8" s="1054">
        <v>1309.576605</v>
      </c>
      <c r="F8" s="1054">
        <v>1805.1866259999999</v>
      </c>
      <c r="G8" s="1054">
        <v>215.60634300000001</v>
      </c>
      <c r="H8" s="1054">
        <v>9.0199110000000005</v>
      </c>
      <c r="I8" s="1054">
        <v>1.0000000000000001E-5</v>
      </c>
      <c r="J8" s="1054">
        <v>1.5201309999999999</v>
      </c>
      <c r="K8" s="1054">
        <v>76.726506999999998</v>
      </c>
      <c r="L8" s="1054">
        <v>162.195592</v>
      </c>
      <c r="M8" s="1054">
        <v>106.266201</v>
      </c>
      <c r="N8" s="1054">
        <v>75.884760999999997</v>
      </c>
      <c r="O8" s="1054">
        <v>35.911971000000001</v>
      </c>
      <c r="P8" s="1054">
        <v>33.117263999999999</v>
      </c>
      <c r="Q8" s="1054">
        <v>0.71281399999999995</v>
      </c>
      <c r="R8" s="1054">
        <v>3073.6141149999999</v>
      </c>
      <c r="S8" s="1293">
        <v>0.92727750666254338</v>
      </c>
    </row>
    <row r="9" spans="2:21" s="1005" customFormat="1" ht="30" customHeight="1">
      <c r="B9" s="1042">
        <v>3</v>
      </c>
      <c r="C9" s="1053" t="s">
        <v>1302</v>
      </c>
      <c r="D9" s="1054">
        <v>23291.74726</v>
      </c>
      <c r="E9" s="1054">
        <v>12529.955185000001</v>
      </c>
      <c r="F9" s="1054">
        <v>8394.6603680000007</v>
      </c>
      <c r="G9" s="1054">
        <v>2149.729104</v>
      </c>
      <c r="H9" s="1054">
        <v>178.979591</v>
      </c>
      <c r="I9" s="1054">
        <v>1.1108100000000001</v>
      </c>
      <c r="J9" s="1054">
        <v>0</v>
      </c>
      <c r="K9" s="1054">
        <v>1594.7241140000001</v>
      </c>
      <c r="L9" s="1054">
        <v>1622.6418289999999</v>
      </c>
      <c r="M9" s="1054">
        <v>3193.2777120000001</v>
      </c>
      <c r="N9" s="1054">
        <v>3199.195678</v>
      </c>
      <c r="O9" s="1054">
        <v>1787.281853</v>
      </c>
      <c r="P9" s="1054">
        <v>783.44508900000005</v>
      </c>
      <c r="Q9" s="1054">
        <v>2.2663609999999998</v>
      </c>
      <c r="R9" s="1054">
        <v>11108.914623999999</v>
      </c>
      <c r="S9" s="1293">
        <v>0.99666212836671808</v>
      </c>
    </row>
    <row r="10" spans="2:21" s="1005" customFormat="1" ht="30" customHeight="1">
      <c r="B10" s="1042">
        <v>4</v>
      </c>
      <c r="C10" s="1053" t="s">
        <v>1303</v>
      </c>
      <c r="D10" s="1054">
        <v>48.451566999999997</v>
      </c>
      <c r="E10" s="1054">
        <v>17.866427000000002</v>
      </c>
      <c r="F10" s="1054">
        <v>25.344676</v>
      </c>
      <c r="G10" s="1054">
        <v>1.8721639999999999</v>
      </c>
      <c r="H10" s="1054">
        <v>0.211482</v>
      </c>
      <c r="I10" s="1054">
        <v>0</v>
      </c>
      <c r="J10" s="1054">
        <v>0</v>
      </c>
      <c r="K10" s="1054">
        <v>0</v>
      </c>
      <c r="L10" s="1054">
        <v>0.126583</v>
      </c>
      <c r="M10" s="1054">
        <v>0.44136799999999998</v>
      </c>
      <c r="N10" s="1054">
        <v>0.28740700000000002</v>
      </c>
      <c r="O10" s="1054">
        <v>0.262934</v>
      </c>
      <c r="P10" s="1054">
        <v>0.65697300000000003</v>
      </c>
      <c r="Q10" s="1054">
        <v>0</v>
      </c>
      <c r="R10" s="1054">
        <v>46.676302</v>
      </c>
      <c r="S10" s="1293">
        <v>0.93059912929691813</v>
      </c>
    </row>
    <row r="11" spans="2:21" s="1005" customFormat="1" ht="30" customHeight="1">
      <c r="B11" s="1042">
        <v>5</v>
      </c>
      <c r="C11" s="1053" t="s">
        <v>1299</v>
      </c>
      <c r="D11" s="1054">
        <v>26640.639433</v>
      </c>
      <c r="E11" s="1054">
        <v>13857.398217</v>
      </c>
      <c r="F11" s="1054">
        <v>10225.19167</v>
      </c>
      <c r="G11" s="1054">
        <v>2367.2076109999998</v>
      </c>
      <c r="H11" s="1054">
        <v>188.210984</v>
      </c>
      <c r="I11" s="1054">
        <v>1.1108199999999999</v>
      </c>
      <c r="J11" s="1054">
        <v>1.5201309999999999</v>
      </c>
      <c r="K11" s="1055"/>
      <c r="L11" s="1055"/>
      <c r="M11" s="1055"/>
      <c r="N11" s="1055"/>
      <c r="O11" s="1055"/>
      <c r="P11" s="1055"/>
      <c r="Q11" s="1055"/>
      <c r="R11" s="1054">
        <v>13965.712417999999</v>
      </c>
      <c r="S11" s="1293">
        <v>0.99997509858504952</v>
      </c>
    </row>
    <row r="12" spans="2:21" s="1049" customFormat="1" ht="30" customHeight="1">
      <c r="B12" s="1056">
        <v>6</v>
      </c>
      <c r="C12" s="1057" t="s">
        <v>1304</v>
      </c>
      <c r="D12" s="1058">
        <v>0</v>
      </c>
      <c r="E12" s="1058">
        <v>0</v>
      </c>
      <c r="F12" s="1058">
        <v>0</v>
      </c>
      <c r="G12" s="1058">
        <v>0</v>
      </c>
      <c r="H12" s="1058">
        <v>0</v>
      </c>
      <c r="I12" s="1058">
        <v>0</v>
      </c>
      <c r="J12" s="1058">
        <v>0</v>
      </c>
      <c r="K12" s="1058">
        <v>0</v>
      </c>
      <c r="L12" s="1058">
        <v>0</v>
      </c>
      <c r="M12" s="1058">
        <v>0</v>
      </c>
      <c r="N12" s="1058">
        <v>0</v>
      </c>
      <c r="O12" s="1058">
        <v>0</v>
      </c>
      <c r="P12" s="1058">
        <v>0</v>
      </c>
      <c r="Q12" s="1058">
        <v>0</v>
      </c>
      <c r="R12" s="1058">
        <v>0</v>
      </c>
      <c r="S12" s="1294">
        <v>0</v>
      </c>
    </row>
    <row r="13" spans="2:21" s="1005" customFormat="1" ht="30" customHeight="1">
      <c r="B13" s="1042">
        <v>7</v>
      </c>
      <c r="C13" s="1053" t="s">
        <v>1301</v>
      </c>
      <c r="D13" s="1054">
        <v>0</v>
      </c>
      <c r="E13" s="1054">
        <v>0</v>
      </c>
      <c r="F13" s="1054">
        <v>0</v>
      </c>
      <c r="G13" s="1054">
        <v>0</v>
      </c>
      <c r="H13" s="1054">
        <v>0</v>
      </c>
      <c r="I13" s="1054">
        <v>0</v>
      </c>
      <c r="J13" s="1054">
        <v>0</v>
      </c>
      <c r="K13" s="1054">
        <v>0</v>
      </c>
      <c r="L13" s="1054">
        <v>0</v>
      </c>
      <c r="M13" s="1054">
        <v>0</v>
      </c>
      <c r="N13" s="1054">
        <v>0</v>
      </c>
      <c r="O13" s="1054">
        <v>0</v>
      </c>
      <c r="P13" s="1054">
        <v>0</v>
      </c>
      <c r="Q13" s="1054">
        <v>0</v>
      </c>
      <c r="R13" s="1054">
        <v>0</v>
      </c>
      <c r="S13" s="1293">
        <v>0</v>
      </c>
    </row>
    <row r="14" spans="2:21" s="1005" customFormat="1" ht="30" customHeight="1">
      <c r="B14" s="1042">
        <v>8</v>
      </c>
      <c r="C14" s="1053" t="s">
        <v>1302</v>
      </c>
      <c r="D14" s="1054">
        <v>0</v>
      </c>
      <c r="E14" s="1054">
        <v>0</v>
      </c>
      <c r="F14" s="1054">
        <v>0</v>
      </c>
      <c r="G14" s="1054">
        <v>0</v>
      </c>
      <c r="H14" s="1054">
        <v>0</v>
      </c>
      <c r="I14" s="1054">
        <v>0</v>
      </c>
      <c r="J14" s="1054">
        <v>0</v>
      </c>
      <c r="K14" s="1054">
        <v>0</v>
      </c>
      <c r="L14" s="1054">
        <v>0</v>
      </c>
      <c r="M14" s="1054">
        <v>0</v>
      </c>
      <c r="N14" s="1054">
        <v>0</v>
      </c>
      <c r="O14" s="1054">
        <v>0</v>
      </c>
      <c r="P14" s="1054">
        <v>0</v>
      </c>
      <c r="Q14" s="1054">
        <v>0</v>
      </c>
      <c r="R14" s="1054">
        <v>0</v>
      </c>
      <c r="S14" s="1293">
        <v>0</v>
      </c>
    </row>
    <row r="15" spans="2:21" s="1005" customFormat="1" ht="30" customHeight="1">
      <c r="B15" s="1042">
        <v>9</v>
      </c>
      <c r="C15" s="1053" t="s">
        <v>1303</v>
      </c>
      <c r="D15" s="1054">
        <v>0</v>
      </c>
      <c r="E15" s="1054">
        <v>0</v>
      </c>
      <c r="F15" s="1054">
        <v>0</v>
      </c>
      <c r="G15" s="1054">
        <v>0</v>
      </c>
      <c r="H15" s="1054">
        <v>0</v>
      </c>
      <c r="I15" s="1054">
        <v>0</v>
      </c>
      <c r="J15" s="1054">
        <v>0</v>
      </c>
      <c r="K15" s="1054">
        <v>0</v>
      </c>
      <c r="L15" s="1054">
        <v>0</v>
      </c>
      <c r="M15" s="1054">
        <v>0</v>
      </c>
      <c r="N15" s="1054">
        <v>0</v>
      </c>
      <c r="O15" s="1054">
        <v>0</v>
      </c>
      <c r="P15" s="1054">
        <v>0</v>
      </c>
      <c r="Q15" s="1054">
        <v>0</v>
      </c>
      <c r="R15" s="1054">
        <v>0</v>
      </c>
      <c r="S15" s="1293">
        <v>0</v>
      </c>
    </row>
    <row r="16" spans="2:21" s="1005" customFormat="1" ht="30" customHeight="1" thickBot="1">
      <c r="B16" s="1059">
        <v>10</v>
      </c>
      <c r="C16" s="1060" t="s">
        <v>1299</v>
      </c>
      <c r="D16" s="1061">
        <v>0</v>
      </c>
      <c r="E16" s="1061">
        <v>0</v>
      </c>
      <c r="F16" s="1061">
        <v>0</v>
      </c>
      <c r="G16" s="1061">
        <v>0</v>
      </c>
      <c r="H16" s="1061">
        <v>0</v>
      </c>
      <c r="I16" s="1061">
        <v>0</v>
      </c>
      <c r="J16" s="1061">
        <v>0</v>
      </c>
      <c r="K16" s="1062"/>
      <c r="L16" s="1062"/>
      <c r="M16" s="1062"/>
      <c r="N16" s="1062"/>
      <c r="O16" s="1062"/>
      <c r="P16" s="1062"/>
      <c r="Q16" s="1062"/>
      <c r="R16" s="1061">
        <v>0</v>
      </c>
      <c r="S16" s="1292">
        <v>0</v>
      </c>
    </row>
  </sheetData>
  <mergeCells count="4">
    <mergeCell ref="D4:S4"/>
    <mergeCell ref="E5:J5"/>
    <mergeCell ref="K5:Q5"/>
    <mergeCell ref="R5:S5"/>
  </mergeCells>
  <hyperlinks>
    <hyperlink ref="U1" location="Índice!A1" display="Voltar ao Índice" xr:uid="{3CBF3F23-89BC-4C7F-8C1A-6BBB3110DD33}"/>
  </hyperlinks>
  <pageMargins left="0.70866141732283472" right="0.70866141732283472" top="0.74803149606299213" bottom="0.74803149606299213" header="0.31496062992125984" footer="0.31496062992125984"/>
  <pageSetup paperSize="9" scale="48" orientation="landscape" r:id="rId1"/>
  <headerFooter>
    <oddFooter>&amp;C1</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FA2B1-3D0D-4627-8A63-158FEB103507}">
  <sheetPr codeName="Sheet94">
    <tabColor rgb="FFFF0000"/>
  </sheetPr>
  <dimension ref="A1:I7"/>
  <sheetViews>
    <sheetView showGridLines="0" zoomScale="90" zoomScaleNormal="90" workbookViewId="0"/>
  </sheetViews>
  <sheetFormatPr defaultColWidth="9.140625" defaultRowHeight="16.5"/>
  <cols>
    <col min="1" max="1" width="4.7109375" style="547" customWidth="1"/>
    <col min="2" max="2" width="3.5703125" style="1297" customWidth="1"/>
    <col min="3" max="7" width="25.7109375" style="1297" customWidth="1"/>
    <col min="8" max="8" width="12.7109375" style="1297" bestFit="1" customWidth="1"/>
    <col min="9" max="9" width="14.28515625" style="1297" bestFit="1" customWidth="1"/>
    <col min="10" max="16384" width="9.140625" style="1297"/>
  </cols>
  <sheetData>
    <row r="1" spans="2:9" ht="49.5" customHeight="1">
      <c r="C1" s="1716" t="s">
        <v>1638</v>
      </c>
      <c r="D1" s="1716"/>
      <c r="E1" s="1716"/>
      <c r="F1" s="1716"/>
      <c r="G1" s="1716"/>
      <c r="I1" s="4" t="s">
        <v>4</v>
      </c>
    </row>
    <row r="2" spans="2:9">
      <c r="C2" s="1296"/>
    </row>
    <row r="3" spans="2:9" ht="17.25" thickBot="1">
      <c r="B3" s="1301"/>
      <c r="C3" s="1301" t="s">
        <v>6</v>
      </c>
      <c r="D3" s="1301" t="s">
        <v>7</v>
      </c>
      <c r="E3" s="1301" t="s">
        <v>8</v>
      </c>
      <c r="F3" s="1302" t="s">
        <v>9</v>
      </c>
      <c r="G3" s="1301" t="s">
        <v>10</v>
      </c>
    </row>
    <row r="4" spans="2:9" ht="84.75" customHeight="1">
      <c r="B4" s="1299"/>
      <c r="C4" s="1299" t="s">
        <v>1305</v>
      </c>
      <c r="D4" s="1299" t="s">
        <v>1306</v>
      </c>
      <c r="E4" s="1299" t="s">
        <v>1307</v>
      </c>
      <c r="F4" s="1300" t="s">
        <v>1308</v>
      </c>
      <c r="G4" s="1299" t="s">
        <v>1309</v>
      </c>
    </row>
    <row r="5" spans="2:9" ht="15" customHeight="1" thickBot="1">
      <c r="B5" s="1063">
        <v>1</v>
      </c>
      <c r="C5" s="1497">
        <v>53898.794999999998</v>
      </c>
      <c r="D5" s="1498">
        <v>1.0472283990983712E-3</v>
      </c>
      <c r="E5" s="1497">
        <v>0</v>
      </c>
      <c r="F5" s="1497">
        <v>10.801274217751534</v>
      </c>
      <c r="G5" s="1497">
        <v>1</v>
      </c>
    </row>
    <row r="6" spans="2:9" ht="15" customHeight="1">
      <c r="F6" s="1298"/>
    </row>
    <row r="7" spans="2:9">
      <c r="C7" s="1297" t="s">
        <v>1310</v>
      </c>
    </row>
  </sheetData>
  <mergeCells count="1">
    <mergeCell ref="C1:G1"/>
  </mergeCells>
  <hyperlinks>
    <hyperlink ref="I1" location="Índice!A1" display="Voltar ao Índice" xr:uid="{6F5D089B-B5D1-448C-920F-EF69DA0DD97C}"/>
  </hyperlinks>
  <pageMargins left="0.70866141732283472" right="0.70866141732283472" top="0.74803149606299213" bottom="0.74803149606299213" header="0.31496062992125984" footer="0.31496062992125984"/>
  <pageSetup paperSize="9" scale="55" orientation="landscape" r:id="rId1"/>
  <headerFooter>
    <oddFooter>&amp;C1</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CB466-4AAE-4B0A-9B31-CB6014BEAEE4}">
  <sheetPr codeName="Sheet95">
    <tabColor rgb="FFFF0000"/>
  </sheetPr>
  <dimension ref="A1:S23"/>
  <sheetViews>
    <sheetView showGridLines="0" zoomScale="90" zoomScaleNormal="90" workbookViewId="0"/>
  </sheetViews>
  <sheetFormatPr defaultColWidth="8.85546875" defaultRowHeight="16.5"/>
  <cols>
    <col min="1" max="1" width="4.7109375" style="101" customWidth="1"/>
    <col min="2" max="2" width="3" style="1291" bestFit="1" customWidth="1"/>
    <col min="3" max="3" width="68.42578125" style="1291" customWidth="1"/>
    <col min="4" max="17" width="12.7109375" style="1291" customWidth="1"/>
    <col min="18" max="18" width="8.85546875" style="1291"/>
    <col min="19" max="19" width="14.28515625" style="1291" bestFit="1" customWidth="1"/>
    <col min="20" max="16384" width="8.85546875" style="1291"/>
  </cols>
  <sheetData>
    <row r="1" spans="2:19" ht="19.5">
      <c r="C1" s="1033" t="s">
        <v>1639</v>
      </c>
      <c r="S1" s="4" t="s">
        <v>4</v>
      </c>
    </row>
    <row r="2" spans="2:19">
      <c r="C2" s="1296" t="s">
        <v>1225</v>
      </c>
    </row>
    <row r="4" spans="2:19" s="1047" customFormat="1" ht="17.25" thickBot="1">
      <c r="C4" s="1009" t="s">
        <v>6</v>
      </c>
      <c r="D4" s="1008" t="s">
        <v>7</v>
      </c>
      <c r="E4" s="1009" t="s">
        <v>8</v>
      </c>
      <c r="F4" s="1009" t="s">
        <v>9</v>
      </c>
      <c r="G4" s="1009" t="s">
        <v>10</v>
      </c>
      <c r="H4" s="1009" t="s">
        <v>71</v>
      </c>
      <c r="I4" s="1009" t="s">
        <v>72</v>
      </c>
      <c r="J4" s="1009" t="s">
        <v>73</v>
      </c>
      <c r="K4" s="1009" t="s">
        <v>483</v>
      </c>
      <c r="L4" s="1009" t="s">
        <v>482</v>
      </c>
      <c r="M4" s="1009" t="s">
        <v>481</v>
      </c>
      <c r="N4" s="766" t="s">
        <v>480</v>
      </c>
      <c r="O4" s="766" t="s">
        <v>479</v>
      </c>
      <c r="P4" s="766" t="s">
        <v>663</v>
      </c>
      <c r="Q4" s="766" t="s">
        <v>1311</v>
      </c>
    </row>
    <row r="5" spans="2:19" s="1005" customFormat="1" ht="15" customHeight="1">
      <c r="B5" s="1068"/>
      <c r="C5" s="1585" t="s">
        <v>1312</v>
      </c>
      <c r="D5" s="1718" t="s">
        <v>1223</v>
      </c>
      <c r="E5" s="1718"/>
      <c r="F5" s="1718"/>
      <c r="G5" s="1718"/>
      <c r="H5" s="1718"/>
      <c r="I5" s="1718"/>
      <c r="J5" s="1718"/>
      <c r="K5" s="1718"/>
      <c r="L5" s="1718"/>
      <c r="M5" s="1718"/>
      <c r="N5" s="1718"/>
      <c r="O5" s="1718"/>
      <c r="P5" s="1718"/>
      <c r="Q5" s="1718"/>
    </row>
    <row r="6" spans="2:19" s="1005" customFormat="1" ht="26.25" customHeight="1">
      <c r="C6" s="1715"/>
      <c r="D6" s="1067"/>
      <c r="E6" s="1715" t="s">
        <v>1313</v>
      </c>
      <c r="F6" s="1715"/>
      <c r="G6" s="1715"/>
      <c r="H6" s="1715"/>
      <c r="I6" s="1715"/>
      <c r="J6" s="1715"/>
      <c r="K6" s="1715"/>
      <c r="L6" s="1715"/>
      <c r="M6" s="1715"/>
      <c r="N6" s="1715"/>
      <c r="O6" s="1715"/>
      <c r="P6" s="1715"/>
      <c r="Q6" s="1715"/>
    </row>
    <row r="7" spans="2:19" s="1005" customFormat="1" ht="52.5" customHeight="1">
      <c r="C7" s="1715"/>
      <c r="D7" s="1067"/>
      <c r="E7" s="1715" t="s">
        <v>1314</v>
      </c>
      <c r="F7" s="1715"/>
      <c r="G7" s="1715"/>
      <c r="H7" s="1715"/>
      <c r="I7" s="1715"/>
      <c r="J7" s="1569" t="s">
        <v>1315</v>
      </c>
      <c r="K7" s="1569" t="s">
        <v>1316</v>
      </c>
      <c r="L7" s="1569" t="s">
        <v>1317</v>
      </c>
      <c r="M7" s="1715" t="s">
        <v>1235</v>
      </c>
      <c r="N7" s="1715" t="s">
        <v>1236</v>
      </c>
      <c r="O7" s="1569" t="s">
        <v>1318</v>
      </c>
      <c r="P7" s="1569"/>
      <c r="Q7" s="1569"/>
    </row>
    <row r="8" spans="2:19" s="1005" customFormat="1" ht="97.5" customHeight="1">
      <c r="B8" s="1069"/>
      <c r="C8" s="1717"/>
      <c r="D8" s="1070"/>
      <c r="E8" s="1133" t="s">
        <v>1228</v>
      </c>
      <c r="F8" s="1133" t="s">
        <v>1229</v>
      </c>
      <c r="G8" s="1133" t="s">
        <v>1230</v>
      </c>
      <c r="H8" s="1133" t="s">
        <v>1231</v>
      </c>
      <c r="I8" s="1006" t="s">
        <v>1232</v>
      </c>
      <c r="J8" s="1719"/>
      <c r="K8" s="1719"/>
      <c r="L8" s="1719"/>
      <c r="M8" s="1717"/>
      <c r="N8" s="1717"/>
      <c r="O8" s="1069"/>
      <c r="P8" s="1071" t="s">
        <v>1235</v>
      </c>
      <c r="Q8" s="1071" t="s">
        <v>1236</v>
      </c>
    </row>
    <row r="9" spans="2:19" s="1005" customFormat="1" ht="20.100000000000001" customHeight="1">
      <c r="B9" s="1035">
        <v>1</v>
      </c>
      <c r="C9" s="1035" t="s">
        <v>1239</v>
      </c>
      <c r="D9" s="1064">
        <v>331.59960899999999</v>
      </c>
      <c r="E9" s="1064">
        <v>155.16153299999999</v>
      </c>
      <c r="F9" s="1064">
        <v>24.189874</v>
      </c>
      <c r="G9" s="1064">
        <v>4.6835000000000004</v>
      </c>
      <c r="H9" s="1064">
        <v>0</v>
      </c>
      <c r="I9" s="1064">
        <v>4</v>
      </c>
      <c r="J9" s="1064">
        <v>177.514757</v>
      </c>
      <c r="K9" s="1064">
        <v>0.102603</v>
      </c>
      <c r="L9" s="1064">
        <v>6.4175469999999999</v>
      </c>
      <c r="M9" s="1064">
        <v>25.000008999999999</v>
      </c>
      <c r="N9" s="1064">
        <v>22.63617</v>
      </c>
      <c r="O9" s="1064">
        <v>-4.7927090000000003</v>
      </c>
      <c r="P9" s="1064">
        <v>-1.2576830000000001</v>
      </c>
      <c r="Q9" s="1064">
        <v>-3.0220790000000002</v>
      </c>
    </row>
    <row r="10" spans="2:19" s="1005" customFormat="1" ht="20.100000000000001" customHeight="1">
      <c r="B10" s="1036">
        <v>2</v>
      </c>
      <c r="C10" s="1036" t="s">
        <v>1240</v>
      </c>
      <c r="D10" s="58">
        <v>14.172371</v>
      </c>
      <c r="E10" s="58">
        <v>11.577541999999999</v>
      </c>
      <c r="F10" s="58">
        <v>0.52364699999999997</v>
      </c>
      <c r="G10" s="58">
        <v>0</v>
      </c>
      <c r="H10" s="58">
        <v>0</v>
      </c>
      <c r="I10" s="58">
        <v>3</v>
      </c>
      <c r="J10" s="58">
        <v>12.101189</v>
      </c>
      <c r="K10" s="58">
        <v>0</v>
      </c>
      <c r="L10" s="58">
        <v>0</v>
      </c>
      <c r="M10" s="58">
        <v>1.9282250000000001</v>
      </c>
      <c r="N10" s="58">
        <v>1.5924640000000001</v>
      </c>
      <c r="O10" s="58">
        <v>-1.2004140000000001</v>
      </c>
      <c r="P10" s="58">
        <v>-0.101775</v>
      </c>
      <c r="Q10" s="58">
        <v>-1.068163</v>
      </c>
    </row>
    <row r="11" spans="2:19" s="1005" customFormat="1" ht="20.100000000000001" customHeight="1">
      <c r="B11" s="1036">
        <v>3</v>
      </c>
      <c r="C11" s="1036" t="s">
        <v>1246</v>
      </c>
      <c r="D11" s="58">
        <v>2226.1042400000001</v>
      </c>
      <c r="E11" s="58">
        <v>1042.574801</v>
      </c>
      <c r="F11" s="58">
        <v>44.035376999999997</v>
      </c>
      <c r="G11" s="58">
        <v>15.754056</v>
      </c>
      <c r="H11" s="58">
        <v>0</v>
      </c>
      <c r="I11" s="58">
        <v>3</v>
      </c>
      <c r="J11" s="58">
        <v>1080.7706639999999</v>
      </c>
      <c r="K11" s="58">
        <v>5.7703810000000004</v>
      </c>
      <c r="L11" s="58">
        <v>15.823188999999999</v>
      </c>
      <c r="M11" s="58">
        <v>129.84300999999999</v>
      </c>
      <c r="N11" s="58">
        <v>36.092692999999997</v>
      </c>
      <c r="O11" s="58">
        <v>-34.118223</v>
      </c>
      <c r="P11" s="58">
        <v>-6.3283339999999999</v>
      </c>
      <c r="Q11" s="58">
        <v>-24.740666000000001</v>
      </c>
    </row>
    <row r="12" spans="2:19" s="1005" customFormat="1" ht="20.100000000000001" customHeight="1">
      <c r="B12" s="1036">
        <v>4</v>
      </c>
      <c r="C12" s="1036" t="s">
        <v>1271</v>
      </c>
      <c r="D12" s="58">
        <v>526.82284200000004</v>
      </c>
      <c r="E12" s="58">
        <v>277.05861700000003</v>
      </c>
      <c r="F12" s="58">
        <v>139.37534400000001</v>
      </c>
      <c r="G12" s="58">
        <v>34.989387000000001</v>
      </c>
      <c r="H12" s="58">
        <v>0</v>
      </c>
      <c r="I12" s="58">
        <v>4</v>
      </c>
      <c r="J12" s="58">
        <v>406.41287899999998</v>
      </c>
      <c r="K12" s="58">
        <v>45.010469000000001</v>
      </c>
      <c r="L12" s="58">
        <v>0</v>
      </c>
      <c r="M12" s="58">
        <v>0.55489999999999995</v>
      </c>
      <c r="N12" s="58">
        <v>4.725E-3</v>
      </c>
      <c r="O12" s="58">
        <v>-0.32982099999999998</v>
      </c>
      <c r="P12" s="58">
        <v>-4.4110999999999997E-2</v>
      </c>
      <c r="Q12" s="58">
        <v>-3.712E-3</v>
      </c>
    </row>
    <row r="13" spans="2:19" s="1005" customFormat="1" ht="20.100000000000001" customHeight="1">
      <c r="B13" s="1036">
        <v>5</v>
      </c>
      <c r="C13" s="1036" t="s">
        <v>1276</v>
      </c>
      <c r="D13" s="58">
        <v>33.931311999999998</v>
      </c>
      <c r="E13" s="58">
        <v>0.50970000000000004</v>
      </c>
      <c r="F13" s="58">
        <v>0</v>
      </c>
      <c r="G13" s="58">
        <v>0</v>
      </c>
      <c r="H13" s="58">
        <v>0</v>
      </c>
      <c r="I13" s="58">
        <v>4</v>
      </c>
      <c r="J13" s="58">
        <v>0</v>
      </c>
      <c r="K13" s="58">
        <v>0.50970000000000004</v>
      </c>
      <c r="L13" s="58">
        <v>0</v>
      </c>
      <c r="M13" s="58">
        <v>0.25844499999999998</v>
      </c>
      <c r="N13" s="58">
        <v>0</v>
      </c>
      <c r="O13" s="58">
        <v>-1.2884E-2</v>
      </c>
      <c r="P13" s="58">
        <v>-1.1192000000000001E-2</v>
      </c>
      <c r="Q13" s="58">
        <v>0</v>
      </c>
    </row>
    <row r="14" spans="2:19" s="1005" customFormat="1" ht="20.100000000000001" customHeight="1">
      <c r="B14" s="1036">
        <v>6</v>
      </c>
      <c r="C14" s="1036" t="s">
        <v>1277</v>
      </c>
      <c r="D14" s="58">
        <v>1044.253283</v>
      </c>
      <c r="E14" s="58">
        <v>40.05545</v>
      </c>
      <c r="F14" s="58">
        <v>0.44309700000000002</v>
      </c>
      <c r="G14" s="58">
        <v>0.18199000000000001</v>
      </c>
      <c r="H14" s="58">
        <v>0</v>
      </c>
      <c r="I14" s="58">
        <v>3</v>
      </c>
      <c r="J14" s="58">
        <v>15.442708</v>
      </c>
      <c r="K14" s="58">
        <v>6.6006010000000002</v>
      </c>
      <c r="L14" s="58">
        <v>18.637228</v>
      </c>
      <c r="M14" s="58">
        <v>6.8473490000000004</v>
      </c>
      <c r="N14" s="58">
        <v>6.4774649999999996</v>
      </c>
      <c r="O14" s="58">
        <v>-2.9862510000000002</v>
      </c>
      <c r="P14" s="58">
        <v>-0.53382300000000005</v>
      </c>
      <c r="Q14" s="58">
        <v>-2.3306770000000001</v>
      </c>
    </row>
    <row r="15" spans="2:19" s="1005" customFormat="1" ht="20.100000000000001" customHeight="1">
      <c r="B15" s="1036">
        <v>7</v>
      </c>
      <c r="C15" s="1036" t="s">
        <v>1281</v>
      </c>
      <c r="D15" s="58">
        <v>2070.2228909999999</v>
      </c>
      <c r="E15" s="58">
        <v>257.43969700000002</v>
      </c>
      <c r="F15" s="58">
        <v>13.605418999999999</v>
      </c>
      <c r="G15" s="58">
        <v>0.40101100000000001</v>
      </c>
      <c r="H15" s="58">
        <v>0</v>
      </c>
      <c r="I15" s="58">
        <v>3</v>
      </c>
      <c r="J15" s="58">
        <v>267.75638900000001</v>
      </c>
      <c r="K15" s="58">
        <v>3.6897380000000002</v>
      </c>
      <c r="L15" s="58">
        <v>0</v>
      </c>
      <c r="M15" s="58">
        <v>26.927717999999999</v>
      </c>
      <c r="N15" s="58">
        <v>4.8817899999999996</v>
      </c>
      <c r="O15" s="58">
        <v>-4.7908220000000004</v>
      </c>
      <c r="P15" s="58">
        <v>-1.520948</v>
      </c>
      <c r="Q15" s="58">
        <v>-2.776656</v>
      </c>
    </row>
    <row r="16" spans="2:19" s="1005" customFormat="1" ht="20.100000000000001" customHeight="1">
      <c r="B16" s="1036">
        <v>8</v>
      </c>
      <c r="C16" s="1036" t="s">
        <v>1282</v>
      </c>
      <c r="D16" s="58">
        <v>721.84642899999994</v>
      </c>
      <c r="E16" s="58">
        <v>44.182478000000003</v>
      </c>
      <c r="F16" s="58">
        <v>1.0499E-2</v>
      </c>
      <c r="G16" s="58">
        <v>4.5513079999999997</v>
      </c>
      <c r="H16" s="58">
        <v>0</v>
      </c>
      <c r="I16" s="58">
        <v>4</v>
      </c>
      <c r="J16" s="58">
        <v>2.6096020000000002</v>
      </c>
      <c r="K16" s="58">
        <v>46.134683000000003</v>
      </c>
      <c r="L16" s="58">
        <v>0</v>
      </c>
      <c r="M16" s="58">
        <v>4.8612820000000001</v>
      </c>
      <c r="N16" s="58">
        <v>0.44950400000000001</v>
      </c>
      <c r="O16" s="58">
        <v>-1.1988030000000001</v>
      </c>
      <c r="P16" s="58">
        <v>-0.689855</v>
      </c>
      <c r="Q16" s="58">
        <v>-0.26210699999999998</v>
      </c>
    </row>
    <row r="17" spans="2:17" s="1005" customFormat="1" ht="20.100000000000001" customHeight="1">
      <c r="B17" s="1036">
        <v>9</v>
      </c>
      <c r="C17" s="1036" t="s">
        <v>1289</v>
      </c>
      <c r="D17" s="58">
        <v>1116.2909010000001</v>
      </c>
      <c r="E17" s="58">
        <v>2.0018790000000002</v>
      </c>
      <c r="F17" s="58">
        <v>2.079564</v>
      </c>
      <c r="G17" s="58">
        <v>0.14338400000000001</v>
      </c>
      <c r="H17" s="58">
        <v>0</v>
      </c>
      <c r="I17" s="58">
        <v>7</v>
      </c>
      <c r="J17" s="58">
        <v>0</v>
      </c>
      <c r="K17" s="58">
        <v>4.2248270000000003</v>
      </c>
      <c r="L17" s="58">
        <v>0</v>
      </c>
      <c r="M17" s="58">
        <v>0.40316000000000002</v>
      </c>
      <c r="N17" s="58">
        <v>0.56559700000000002</v>
      </c>
      <c r="O17" s="58">
        <v>-0.51734899999999995</v>
      </c>
      <c r="P17" s="58">
        <v>-4.0769999999999999E-3</v>
      </c>
      <c r="Q17" s="58">
        <v>-0.50478900000000004</v>
      </c>
    </row>
    <row r="18" spans="2:17" s="1005" customFormat="1" ht="20.100000000000001" customHeight="1">
      <c r="B18" s="1036">
        <v>10</v>
      </c>
      <c r="C18" s="1036" t="s">
        <v>1319</v>
      </c>
      <c r="D18" s="58">
        <v>23291.746958</v>
      </c>
      <c r="E18" s="58">
        <v>3.4864600000000001</v>
      </c>
      <c r="F18" s="58">
        <v>12.663439</v>
      </c>
      <c r="G18" s="58">
        <v>43.480873000000003</v>
      </c>
      <c r="H18" s="58">
        <v>268.86395299999998</v>
      </c>
      <c r="I18" s="58">
        <v>28</v>
      </c>
      <c r="J18" s="58">
        <v>0</v>
      </c>
      <c r="K18" s="58">
        <v>328.49472500000002</v>
      </c>
      <c r="L18" s="58">
        <v>0</v>
      </c>
      <c r="M18" s="58">
        <v>24.062124000000001</v>
      </c>
      <c r="N18" s="58">
        <v>3.9326829999999999</v>
      </c>
      <c r="O18" s="58">
        <v>-2.0841400000000001</v>
      </c>
      <c r="P18" s="58">
        <v>-0.77513399999999999</v>
      </c>
      <c r="Q18" s="58">
        <v>-1.151627</v>
      </c>
    </row>
    <row r="19" spans="2:17" s="1005" customFormat="1" ht="20.100000000000001" customHeight="1">
      <c r="B19" s="1036">
        <v>11</v>
      </c>
      <c r="C19" s="1036" t="s">
        <v>1320</v>
      </c>
      <c r="D19" s="58">
        <v>3579.2865569999999</v>
      </c>
      <c r="E19" s="58">
        <v>4.062157</v>
      </c>
      <c r="F19" s="58">
        <v>9.9740099999999998</v>
      </c>
      <c r="G19" s="58">
        <v>4.5497030000000001</v>
      </c>
      <c r="H19" s="58">
        <v>8.2302E-2</v>
      </c>
      <c r="I19" s="58">
        <v>9</v>
      </c>
      <c r="J19" s="58">
        <v>0</v>
      </c>
      <c r="K19" s="58">
        <v>18.668171999999998</v>
      </c>
      <c r="L19" s="58">
        <v>0</v>
      </c>
      <c r="M19" s="58">
        <v>0.28519299999999997</v>
      </c>
      <c r="N19" s="58">
        <v>0.59055899999999995</v>
      </c>
      <c r="O19" s="58">
        <v>-0.562083</v>
      </c>
      <c r="P19" s="58">
        <v>-1.3804E-2</v>
      </c>
      <c r="Q19" s="58">
        <v>-0.51229100000000005</v>
      </c>
    </row>
    <row r="20" spans="2:17" s="1005" customFormat="1" ht="20.100000000000001" customHeight="1">
      <c r="B20" s="1036">
        <v>12</v>
      </c>
      <c r="C20" s="1036" t="s">
        <v>1321</v>
      </c>
      <c r="D20" s="58">
        <v>48.451569999999997</v>
      </c>
      <c r="E20" s="58">
        <v>0</v>
      </c>
      <c r="F20" s="58">
        <v>0</v>
      </c>
      <c r="G20" s="58">
        <v>0</v>
      </c>
      <c r="H20" s="58">
        <v>0</v>
      </c>
      <c r="I20" s="58">
        <v>0</v>
      </c>
      <c r="J20" s="58">
        <v>0</v>
      </c>
      <c r="K20" s="58">
        <v>0</v>
      </c>
      <c r="L20" s="58">
        <v>0</v>
      </c>
      <c r="M20" s="58">
        <v>0</v>
      </c>
      <c r="N20" s="58">
        <v>0</v>
      </c>
      <c r="O20" s="58">
        <v>0</v>
      </c>
      <c r="P20" s="58">
        <v>0</v>
      </c>
      <c r="Q20" s="58">
        <v>0</v>
      </c>
    </row>
    <row r="21" spans="2:17" s="1005" customFormat="1" ht="20.100000000000001" customHeight="1">
      <c r="B21" s="1036">
        <v>13</v>
      </c>
      <c r="C21" s="1036" t="s">
        <v>1478</v>
      </c>
      <c r="D21" s="58">
        <v>1192.7168340000001</v>
      </c>
      <c r="E21" s="58">
        <v>0.22211700000000001</v>
      </c>
      <c r="F21" s="58">
        <v>6.5126179999999998</v>
      </c>
      <c r="G21" s="58">
        <v>0.70479800000000004</v>
      </c>
      <c r="H21" s="58">
        <v>0</v>
      </c>
      <c r="I21" s="58">
        <v>10</v>
      </c>
      <c r="J21" s="58">
        <v>0</v>
      </c>
      <c r="K21" s="58">
        <v>7.439533</v>
      </c>
      <c r="L21" s="58">
        <v>0</v>
      </c>
      <c r="M21" s="58">
        <v>0</v>
      </c>
      <c r="N21" s="58">
        <v>3.0584E-2</v>
      </c>
      <c r="O21" s="58">
        <v>-2.7449000000000001E-2</v>
      </c>
      <c r="P21" s="58">
        <v>0</v>
      </c>
      <c r="Q21" s="58">
        <v>-1.3414000000000001E-2</v>
      </c>
    </row>
    <row r="22" spans="2:17" s="1005" customFormat="1" ht="20.100000000000001" customHeight="1">
      <c r="B22" s="1036">
        <v>13</v>
      </c>
      <c r="C22" s="1036" t="s">
        <v>1477</v>
      </c>
      <c r="D22" s="58">
        <v>4.1165900000000004</v>
      </c>
      <c r="E22" s="58">
        <v>0</v>
      </c>
      <c r="F22" s="58">
        <v>0</v>
      </c>
      <c r="G22" s="58">
        <v>0</v>
      </c>
      <c r="H22" s="58">
        <v>0</v>
      </c>
      <c r="I22" s="58">
        <v>0</v>
      </c>
      <c r="J22" s="58">
        <v>0</v>
      </c>
      <c r="K22" s="58">
        <v>0</v>
      </c>
      <c r="L22" s="58">
        <v>0</v>
      </c>
      <c r="M22" s="58">
        <v>0</v>
      </c>
      <c r="N22" s="58">
        <v>0</v>
      </c>
      <c r="O22" s="58">
        <v>0</v>
      </c>
      <c r="P22" s="58">
        <v>0</v>
      </c>
      <c r="Q22" s="58">
        <v>0</v>
      </c>
    </row>
    <row r="23" spans="2:17" s="1005" customFormat="1" ht="20.100000000000001" customHeight="1" thickBot="1">
      <c r="B23" s="1065">
        <v>13</v>
      </c>
      <c r="C23" s="1065" t="s">
        <v>1476</v>
      </c>
      <c r="D23" s="1066">
        <v>3007.7490640000001</v>
      </c>
      <c r="E23" s="1066">
        <v>8.1796999999999995E-2</v>
      </c>
      <c r="F23" s="1066">
        <v>0.26802100000000001</v>
      </c>
      <c r="G23" s="1066">
        <v>0.26789800000000003</v>
      </c>
      <c r="H23" s="1066">
        <v>0</v>
      </c>
      <c r="I23" s="1066">
        <v>9.2468708440581278</v>
      </c>
      <c r="J23" s="1066">
        <v>0</v>
      </c>
      <c r="K23" s="1066">
        <v>0.61771600000000004</v>
      </c>
      <c r="L23" s="1066">
        <v>0</v>
      </c>
      <c r="M23" s="1066">
        <v>6.8651000000000004E-2</v>
      </c>
      <c r="N23" s="1066">
        <v>0</v>
      </c>
      <c r="O23" s="1066">
        <v>-2.8839999999999998E-3</v>
      </c>
      <c r="P23" s="1066">
        <v>-2.2910000000000001E-3</v>
      </c>
      <c r="Q23" s="1066">
        <v>0</v>
      </c>
    </row>
  </sheetData>
  <mergeCells count="10">
    <mergeCell ref="C5:C8"/>
    <mergeCell ref="D5:Q5"/>
    <mergeCell ref="E6:Q6"/>
    <mergeCell ref="E7:I7"/>
    <mergeCell ref="J7:J8"/>
    <mergeCell ref="K7:K8"/>
    <mergeCell ref="L7:L8"/>
    <mergeCell ref="M7:M8"/>
    <mergeCell ref="N7:N8"/>
    <mergeCell ref="O7:Q7"/>
  </mergeCells>
  <hyperlinks>
    <hyperlink ref="S1" location="Índice!A1" display="Voltar ao Índice" xr:uid="{BE7D786E-181C-4BA4-9361-B13F4718259B}"/>
  </hyperlinks>
  <pageMargins left="0.70866141732283472" right="0.70866141732283472" top="0.74803149606299213" bottom="0.74803149606299213" header="0.31496062992125984" footer="0.31496062992125984"/>
  <pageSetup paperSize="9" scale="47" orientation="landscape" r:id="rId1"/>
  <headerFooter>
    <oddFooter>&amp;C1</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9FD9A-3EAD-4FE5-9522-5EBCF965737F}">
  <sheetPr codeName="Sheet96">
    <tabColor rgb="FFFF0000"/>
  </sheetPr>
  <dimension ref="A1:H7"/>
  <sheetViews>
    <sheetView showGridLines="0" zoomScale="90" zoomScaleNormal="90" workbookViewId="0"/>
  </sheetViews>
  <sheetFormatPr defaultColWidth="9.140625" defaultRowHeight="16.5"/>
  <cols>
    <col min="1" max="1" width="4.7109375" style="547" customWidth="1"/>
    <col min="2" max="6" width="25.7109375" style="1297" customWidth="1"/>
    <col min="7" max="7" width="12.7109375" style="1297" bestFit="1" customWidth="1"/>
    <col min="8" max="8" width="14.28515625" style="1297" bestFit="1" customWidth="1"/>
    <col min="9" max="16384" width="9.140625" style="1297"/>
  </cols>
  <sheetData>
    <row r="1" spans="2:8" ht="49.5" customHeight="1">
      <c r="B1" s="1716" t="s">
        <v>1640</v>
      </c>
      <c r="C1" s="1716"/>
      <c r="D1" s="1716"/>
      <c r="E1" s="1716"/>
      <c r="F1" s="1716"/>
      <c r="H1" s="4" t="s">
        <v>4</v>
      </c>
    </row>
    <row r="2" spans="2:8">
      <c r="B2" s="1296" t="s">
        <v>1225</v>
      </c>
    </row>
    <row r="3" spans="2:8" ht="17.25" thickBot="1">
      <c r="B3" s="1301" t="s">
        <v>6</v>
      </c>
      <c r="C3" s="1301" t="s">
        <v>7</v>
      </c>
      <c r="D3" s="1301" t="s">
        <v>8</v>
      </c>
      <c r="E3" s="1302" t="s">
        <v>9</v>
      </c>
      <c r="F3" s="1301" t="s">
        <v>10</v>
      </c>
    </row>
    <row r="4" spans="2:8" ht="66">
      <c r="B4" s="1306"/>
      <c r="C4" s="1305" t="s">
        <v>1485</v>
      </c>
      <c r="D4" s="1305" t="s">
        <v>1484</v>
      </c>
      <c r="E4" s="1305" t="s">
        <v>1483</v>
      </c>
      <c r="F4" s="1305" t="s">
        <v>1482</v>
      </c>
    </row>
    <row r="5" spans="2:8" ht="24.95" customHeight="1">
      <c r="B5" s="1304" t="s">
        <v>1481</v>
      </c>
      <c r="C5" s="1433">
        <v>4.1475952360161737E-2</v>
      </c>
      <c r="D5" s="1433">
        <v>0</v>
      </c>
      <c r="E5" s="1433">
        <v>4.1475952360161737E-2</v>
      </c>
      <c r="F5" s="1433">
        <v>0.53245882609181849</v>
      </c>
    </row>
    <row r="6" spans="2:8" ht="24.95" customHeight="1" thickBot="1">
      <c r="B6" s="1303" t="s">
        <v>1480</v>
      </c>
      <c r="C6" s="1434">
        <v>5.2277306473879306E-2</v>
      </c>
      <c r="D6" s="1434">
        <v>0</v>
      </c>
      <c r="E6" s="1434">
        <v>5.2277306473879306E-2</v>
      </c>
      <c r="F6" s="1434">
        <v>0.46221054315413956</v>
      </c>
    </row>
    <row r="7" spans="2:8">
      <c r="B7" s="1297" t="s">
        <v>1479</v>
      </c>
    </row>
  </sheetData>
  <mergeCells count="1">
    <mergeCell ref="B1:F1"/>
  </mergeCells>
  <hyperlinks>
    <hyperlink ref="H1" location="Índice!A1" display="Voltar ao Índice" xr:uid="{F4261EBA-7CD6-4186-B0CE-6CA748176ECB}"/>
  </hyperlinks>
  <pageMargins left="0.70866141732283472" right="0.70866141732283472" top="0.74803149606299213" bottom="0.74803149606299213" header="0.31496062992125984" footer="0.31496062992125984"/>
  <pageSetup paperSize="9" scale="55" orientation="landscape" r:id="rId1"/>
  <headerFooter>
    <oddFooter>&amp;C1</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F9098-CB0B-48B3-88CA-708E71C84A8B}">
  <sheetPr codeName="Sheet97">
    <tabColor rgb="FFFF0000"/>
  </sheetPr>
  <dimension ref="A1:U307"/>
  <sheetViews>
    <sheetView showGridLines="0" zoomScale="90" zoomScaleNormal="90" workbookViewId="0"/>
  </sheetViews>
  <sheetFormatPr defaultColWidth="8.85546875" defaultRowHeight="15"/>
  <cols>
    <col min="1" max="1" width="8.85546875" style="1307"/>
    <col min="2" max="2" width="10.28515625" style="1308" customWidth="1"/>
    <col min="3" max="3" width="60.5703125" style="1307" customWidth="1"/>
    <col min="4" max="4" width="14.140625" style="1307" customWidth="1"/>
    <col min="5" max="19" width="13.85546875" style="1307" customWidth="1"/>
    <col min="20" max="20" width="8.85546875" style="1307"/>
    <col min="21" max="21" width="14.28515625" style="1307" bestFit="1" customWidth="1"/>
    <col min="22" max="16384" width="8.85546875" style="1307"/>
  </cols>
  <sheetData>
    <row r="1" spans="2:21" ht="16.5">
      <c r="U1" s="4" t="s">
        <v>4</v>
      </c>
    </row>
    <row r="2" spans="2:21" ht="19.5">
      <c r="B2" s="1716" t="s">
        <v>1641</v>
      </c>
      <c r="C2" s="1716"/>
      <c r="D2" s="1716"/>
      <c r="E2" s="1716"/>
      <c r="F2" s="1716"/>
    </row>
    <row r="4" spans="2:21" ht="28.5" customHeight="1">
      <c r="B4" s="1307"/>
      <c r="D4" s="1721" t="s">
        <v>1525</v>
      </c>
      <c r="E4" s="1726" t="s">
        <v>1524</v>
      </c>
      <c r="F4" s="1726"/>
      <c r="G4" s="1726"/>
      <c r="H4" s="1726"/>
      <c r="I4" s="1726"/>
      <c r="J4" s="1726" t="s">
        <v>1523</v>
      </c>
      <c r="K4" s="1726"/>
      <c r="L4" s="1726"/>
      <c r="M4" s="1726"/>
      <c r="N4" s="1726"/>
      <c r="O4" s="1726" t="s">
        <v>1522</v>
      </c>
      <c r="P4" s="1726"/>
      <c r="Q4" s="1726"/>
      <c r="R4" s="1726"/>
      <c r="S4" s="1726"/>
    </row>
    <row r="5" spans="2:21" ht="33.6" customHeight="1">
      <c r="B5" s="1307"/>
      <c r="D5" s="1721"/>
      <c r="E5" s="1720" t="s">
        <v>1521</v>
      </c>
      <c r="F5" s="1720"/>
      <c r="G5" s="1720"/>
      <c r="H5" s="1720"/>
      <c r="I5" s="1721"/>
      <c r="J5" s="1720" t="s">
        <v>1521</v>
      </c>
      <c r="K5" s="1720"/>
      <c r="L5" s="1720"/>
      <c r="M5" s="1720"/>
      <c r="N5" s="1721"/>
      <c r="O5" s="1720" t="s">
        <v>1521</v>
      </c>
      <c r="P5" s="1720"/>
      <c r="Q5" s="1720"/>
      <c r="R5" s="1720"/>
      <c r="S5" s="1721"/>
    </row>
    <row r="6" spans="2:21" ht="33.6" customHeight="1">
      <c r="B6" s="1307"/>
      <c r="D6" s="1721"/>
      <c r="E6" s="1308"/>
      <c r="F6" s="1722" t="s">
        <v>1520</v>
      </c>
      <c r="G6" s="1723"/>
      <c r="H6" s="1723"/>
      <c r="I6" s="1724"/>
      <c r="J6" s="1308"/>
      <c r="K6" s="1722" t="s">
        <v>1520</v>
      </c>
      <c r="L6" s="1723"/>
      <c r="M6" s="1723"/>
      <c r="N6" s="1724"/>
      <c r="O6" s="1308"/>
      <c r="P6" s="1722" t="s">
        <v>1520</v>
      </c>
      <c r="Q6" s="1723"/>
      <c r="R6" s="1723"/>
      <c r="S6" s="1724"/>
    </row>
    <row r="7" spans="2:21" ht="60.75" thickBot="1">
      <c r="B7" s="1307"/>
      <c r="D7" s="1725"/>
      <c r="E7" s="1345"/>
      <c r="F7" s="1344"/>
      <c r="G7" s="1343" t="s">
        <v>1519</v>
      </c>
      <c r="H7" s="1343" t="s">
        <v>1518</v>
      </c>
      <c r="I7" s="1343" t="s">
        <v>1517</v>
      </c>
      <c r="J7" s="1345"/>
      <c r="K7" s="1344"/>
      <c r="L7" s="1343" t="s">
        <v>1519</v>
      </c>
      <c r="M7" s="1343" t="s">
        <v>1518</v>
      </c>
      <c r="N7" s="1343" t="s">
        <v>1517</v>
      </c>
      <c r="O7" s="1345"/>
      <c r="P7" s="1344"/>
      <c r="Q7" s="1343" t="s">
        <v>1519</v>
      </c>
      <c r="R7" s="1343" t="s">
        <v>1518</v>
      </c>
      <c r="S7" s="1343" t="s">
        <v>1517</v>
      </c>
    </row>
    <row r="8" spans="2:21" s="1309" customFormat="1" ht="30.75" thickBot="1">
      <c r="B8" s="1342"/>
      <c r="C8" s="1325" t="s">
        <v>1516</v>
      </c>
      <c r="D8" s="1341"/>
      <c r="E8" s="1340"/>
      <c r="F8" s="1340"/>
      <c r="G8" s="1340"/>
      <c r="H8" s="1340"/>
      <c r="I8" s="1340"/>
      <c r="J8" s="1340"/>
      <c r="K8" s="1340"/>
      <c r="L8" s="1340"/>
      <c r="M8" s="1340"/>
      <c r="N8" s="1340"/>
      <c r="O8" s="1340"/>
      <c r="P8" s="1340"/>
      <c r="Q8" s="1340"/>
      <c r="R8" s="1340"/>
      <c r="S8" s="1340"/>
    </row>
    <row r="9" spans="2:21" ht="45">
      <c r="B9" s="1331">
        <v>1</v>
      </c>
      <c r="C9" s="1321" t="s">
        <v>1515</v>
      </c>
      <c r="D9" s="1499">
        <v>30461.002175000001</v>
      </c>
      <c r="E9" s="1499">
        <v>21828.466283999998</v>
      </c>
      <c r="F9" s="1499">
        <v>1774.308405</v>
      </c>
      <c r="G9" s="1499">
        <v>0</v>
      </c>
      <c r="H9" s="1499">
        <v>6.5423140000000002</v>
      </c>
      <c r="I9" s="1499">
        <v>280.92405400000001</v>
      </c>
      <c r="J9" s="1499">
        <v>0</v>
      </c>
      <c r="K9" s="1499">
        <v>0</v>
      </c>
      <c r="L9" s="1499">
        <v>0</v>
      </c>
      <c r="M9" s="1499">
        <v>0</v>
      </c>
      <c r="N9" s="1499">
        <v>0</v>
      </c>
      <c r="O9" s="1499">
        <v>21828.466283999998</v>
      </c>
      <c r="P9" s="1499">
        <v>1774.308405</v>
      </c>
      <c r="Q9" s="1499">
        <v>0</v>
      </c>
      <c r="R9" s="1499">
        <v>6.5423140000000002</v>
      </c>
      <c r="S9" s="1500">
        <v>280.92405400000001</v>
      </c>
    </row>
    <row r="10" spans="2:21" ht="16.5">
      <c r="B10" s="1328">
        <v>2</v>
      </c>
      <c r="C10" s="1337" t="s">
        <v>1514</v>
      </c>
      <c r="D10" s="1501">
        <v>1699.152642</v>
      </c>
      <c r="E10" s="1501">
        <v>457.76869099999999</v>
      </c>
      <c r="F10" s="1501">
        <v>197.71379899999999</v>
      </c>
      <c r="G10" s="1501">
        <v>0</v>
      </c>
      <c r="H10" s="1501">
        <v>0</v>
      </c>
      <c r="I10" s="1501">
        <v>94.223938000000004</v>
      </c>
      <c r="J10" s="1501">
        <v>0</v>
      </c>
      <c r="K10" s="1501">
        <v>0</v>
      </c>
      <c r="L10" s="1501">
        <v>0</v>
      </c>
      <c r="M10" s="1501">
        <v>0</v>
      </c>
      <c r="N10" s="1501">
        <v>0</v>
      </c>
      <c r="O10" s="1501">
        <v>457.76869099999999</v>
      </c>
      <c r="P10" s="1501">
        <v>197.71379899999999</v>
      </c>
      <c r="Q10" s="1501">
        <v>0</v>
      </c>
      <c r="R10" s="1501">
        <v>0</v>
      </c>
      <c r="S10" s="1502">
        <v>94.223938000000004</v>
      </c>
    </row>
    <row r="11" spans="2:21" ht="16.5">
      <c r="B11" s="1328">
        <v>3</v>
      </c>
      <c r="C11" s="1339" t="s">
        <v>625</v>
      </c>
      <c r="D11" s="1501">
        <v>169.80569199999999</v>
      </c>
      <c r="E11" s="1501">
        <v>30.294457000000001</v>
      </c>
      <c r="F11" s="1501">
        <v>1.084128</v>
      </c>
      <c r="G11" s="1501">
        <v>0</v>
      </c>
      <c r="H11" s="1501">
        <v>0</v>
      </c>
      <c r="I11" s="1501">
        <v>4.9614999999999999E-2</v>
      </c>
      <c r="J11" s="1501">
        <v>0</v>
      </c>
      <c r="K11" s="1501">
        <v>0</v>
      </c>
      <c r="L11" s="1501">
        <v>0</v>
      </c>
      <c r="M11" s="1501">
        <v>0</v>
      </c>
      <c r="N11" s="1501">
        <v>0</v>
      </c>
      <c r="O11" s="1501">
        <v>30.294457000000001</v>
      </c>
      <c r="P11" s="1501">
        <v>1.084128</v>
      </c>
      <c r="Q11" s="1501">
        <v>0</v>
      </c>
      <c r="R11" s="1501">
        <v>0</v>
      </c>
      <c r="S11" s="1502">
        <v>4.9614999999999999E-2</v>
      </c>
    </row>
    <row r="12" spans="2:21" ht="16.5">
      <c r="B12" s="1328">
        <v>4</v>
      </c>
      <c r="C12" s="1336" t="s">
        <v>646</v>
      </c>
      <c r="D12" s="1501">
        <v>169.80569199999999</v>
      </c>
      <c r="E12" s="1501">
        <v>30.294457000000001</v>
      </c>
      <c r="F12" s="1501">
        <v>1.084128</v>
      </c>
      <c r="G12" s="1501">
        <v>0</v>
      </c>
      <c r="H12" s="1501">
        <v>0</v>
      </c>
      <c r="I12" s="1501">
        <v>4.9614999999999999E-2</v>
      </c>
      <c r="J12" s="1501">
        <v>0</v>
      </c>
      <c r="K12" s="1501">
        <v>0</v>
      </c>
      <c r="L12" s="1501">
        <v>0</v>
      </c>
      <c r="M12" s="1501">
        <v>0</v>
      </c>
      <c r="N12" s="1501">
        <v>0</v>
      </c>
      <c r="O12" s="1501">
        <v>30.294457000000001</v>
      </c>
      <c r="P12" s="1501">
        <v>1.084128</v>
      </c>
      <c r="Q12" s="1501">
        <v>0</v>
      </c>
      <c r="R12" s="1501">
        <v>0</v>
      </c>
      <c r="S12" s="1502">
        <v>4.9614999999999999E-2</v>
      </c>
    </row>
    <row r="13" spans="2:21" ht="16.5">
      <c r="B13" s="1328">
        <v>5</v>
      </c>
      <c r="C13" s="1336" t="s">
        <v>1509</v>
      </c>
      <c r="D13" s="1501">
        <v>0</v>
      </c>
      <c r="E13" s="1501">
        <v>0</v>
      </c>
      <c r="F13" s="1503">
        <v>0</v>
      </c>
      <c r="G13" s="1503">
        <v>0</v>
      </c>
      <c r="H13" s="1503">
        <v>0</v>
      </c>
      <c r="I13" s="1503">
        <v>0</v>
      </c>
      <c r="J13" s="1503">
        <v>0</v>
      </c>
      <c r="K13" s="1503">
        <v>0</v>
      </c>
      <c r="L13" s="1503">
        <v>0</v>
      </c>
      <c r="M13" s="1503">
        <v>0</v>
      </c>
      <c r="N13" s="1503">
        <v>0</v>
      </c>
      <c r="O13" s="1503">
        <v>0</v>
      </c>
      <c r="P13" s="1503">
        <v>0</v>
      </c>
      <c r="Q13" s="1503">
        <v>0</v>
      </c>
      <c r="R13" s="1503">
        <v>0</v>
      </c>
      <c r="S13" s="1504">
        <v>0</v>
      </c>
    </row>
    <row r="14" spans="2:21" ht="16.5">
      <c r="B14" s="1328">
        <v>6</v>
      </c>
      <c r="C14" s="1336" t="s">
        <v>1102</v>
      </c>
      <c r="D14" s="1501">
        <v>0</v>
      </c>
      <c r="E14" s="1501">
        <v>0</v>
      </c>
      <c r="F14" s="1501">
        <v>0</v>
      </c>
      <c r="G14" s="1505"/>
      <c r="H14" s="1501">
        <v>0</v>
      </c>
      <c r="I14" s="1501">
        <v>0</v>
      </c>
      <c r="J14" s="1501">
        <v>0</v>
      </c>
      <c r="K14" s="1501">
        <v>0</v>
      </c>
      <c r="L14" s="1505"/>
      <c r="M14" s="1501">
        <v>0</v>
      </c>
      <c r="N14" s="1501">
        <v>0</v>
      </c>
      <c r="O14" s="1501">
        <v>0</v>
      </c>
      <c r="P14" s="1501">
        <v>0</v>
      </c>
      <c r="Q14" s="1505"/>
      <c r="R14" s="1501">
        <v>0</v>
      </c>
      <c r="S14" s="1502">
        <v>0</v>
      </c>
    </row>
    <row r="15" spans="2:21" ht="16.5">
      <c r="B15" s="1328">
        <v>7</v>
      </c>
      <c r="C15" s="1339" t="s">
        <v>623</v>
      </c>
      <c r="D15" s="1501">
        <v>1529.3469500000001</v>
      </c>
      <c r="E15" s="1501">
        <v>427.47423400000002</v>
      </c>
      <c r="F15" s="1501">
        <v>196.629671</v>
      </c>
      <c r="G15" s="1501">
        <v>0</v>
      </c>
      <c r="H15" s="1501">
        <v>0</v>
      </c>
      <c r="I15" s="1501">
        <v>94.174323000000001</v>
      </c>
      <c r="J15" s="1501">
        <v>0</v>
      </c>
      <c r="K15" s="1501">
        <v>0</v>
      </c>
      <c r="L15" s="1501">
        <v>0</v>
      </c>
      <c r="M15" s="1501">
        <v>0</v>
      </c>
      <c r="N15" s="1501">
        <v>0</v>
      </c>
      <c r="O15" s="1501">
        <v>427.47423400000002</v>
      </c>
      <c r="P15" s="1501">
        <v>196.629671</v>
      </c>
      <c r="Q15" s="1501">
        <v>0</v>
      </c>
      <c r="R15" s="1501">
        <v>0</v>
      </c>
      <c r="S15" s="1502">
        <v>94.174323000000001</v>
      </c>
    </row>
    <row r="16" spans="2:21" ht="16.5">
      <c r="B16" s="1328">
        <v>8</v>
      </c>
      <c r="C16" s="1336" t="s">
        <v>1513</v>
      </c>
      <c r="D16" s="1501">
        <v>690.75489600000003</v>
      </c>
      <c r="E16" s="1501">
        <v>319.24039499999998</v>
      </c>
      <c r="F16" s="1501">
        <v>195.506002</v>
      </c>
      <c r="G16" s="1501">
        <v>0</v>
      </c>
      <c r="H16" s="1501">
        <v>0</v>
      </c>
      <c r="I16" s="1501">
        <v>94.151286999999996</v>
      </c>
      <c r="J16" s="1501">
        <v>0</v>
      </c>
      <c r="K16" s="1501">
        <v>0</v>
      </c>
      <c r="L16" s="1501">
        <v>0</v>
      </c>
      <c r="M16" s="1501">
        <v>0</v>
      </c>
      <c r="N16" s="1501">
        <v>0</v>
      </c>
      <c r="O16" s="1501">
        <v>319.24039499999998</v>
      </c>
      <c r="P16" s="1501">
        <v>195.506002</v>
      </c>
      <c r="Q16" s="1501">
        <v>0</v>
      </c>
      <c r="R16" s="1501">
        <v>0</v>
      </c>
      <c r="S16" s="1502">
        <v>94.151286999999996</v>
      </c>
    </row>
    <row r="17" spans="2:19" ht="16.5">
      <c r="B17" s="1328">
        <v>9</v>
      </c>
      <c r="C17" s="1338" t="s">
        <v>646</v>
      </c>
      <c r="D17" s="1501">
        <v>222.68697399999999</v>
      </c>
      <c r="E17" s="1501">
        <v>105.062727</v>
      </c>
      <c r="F17" s="1501">
        <v>3.1000000000000001E-5</v>
      </c>
      <c r="G17" s="1501">
        <v>0</v>
      </c>
      <c r="H17" s="1501">
        <v>0</v>
      </c>
      <c r="I17" s="1501">
        <v>1.5E-5</v>
      </c>
      <c r="J17" s="1501">
        <v>0</v>
      </c>
      <c r="K17" s="1501">
        <v>0</v>
      </c>
      <c r="L17" s="1501">
        <v>0</v>
      </c>
      <c r="M17" s="1501">
        <v>0</v>
      </c>
      <c r="N17" s="1501">
        <v>0</v>
      </c>
      <c r="O17" s="1501">
        <v>105.062727</v>
      </c>
      <c r="P17" s="1501">
        <v>3.1000000000000001E-5</v>
      </c>
      <c r="Q17" s="1501">
        <v>0</v>
      </c>
      <c r="R17" s="1501">
        <v>0</v>
      </c>
      <c r="S17" s="1502">
        <v>1.5E-5</v>
      </c>
    </row>
    <row r="18" spans="2:19" s="1309" customFormat="1" ht="16.5">
      <c r="B18" s="1328">
        <v>10</v>
      </c>
      <c r="C18" s="1334" t="s">
        <v>1509</v>
      </c>
      <c r="D18" s="1503">
        <v>455.12095299999999</v>
      </c>
      <c r="E18" s="1503">
        <v>214.17766800000001</v>
      </c>
      <c r="F18" s="1503">
        <v>195.50597099999999</v>
      </c>
      <c r="G18" s="1503">
        <v>0</v>
      </c>
      <c r="H18" s="1503">
        <v>0</v>
      </c>
      <c r="I18" s="1503">
        <v>94.151272000000006</v>
      </c>
      <c r="J18" s="1503">
        <v>0</v>
      </c>
      <c r="K18" s="1503">
        <v>0</v>
      </c>
      <c r="L18" s="1503">
        <v>0</v>
      </c>
      <c r="M18" s="1503">
        <v>0</v>
      </c>
      <c r="N18" s="1503">
        <v>0</v>
      </c>
      <c r="O18" s="1503">
        <v>214.17766800000001</v>
      </c>
      <c r="P18" s="1503">
        <v>195.50597099999999</v>
      </c>
      <c r="Q18" s="1503">
        <v>0</v>
      </c>
      <c r="R18" s="1503">
        <v>0</v>
      </c>
      <c r="S18" s="1504">
        <v>94.151272000000006</v>
      </c>
    </row>
    <row r="19" spans="2:19" ht="16.5">
      <c r="B19" s="1328">
        <v>11</v>
      </c>
      <c r="C19" s="1338" t="s">
        <v>1102</v>
      </c>
      <c r="D19" s="1501">
        <v>12.946968999999999</v>
      </c>
      <c r="E19" s="1501">
        <v>0</v>
      </c>
      <c r="F19" s="1501">
        <v>0</v>
      </c>
      <c r="G19" s="1505"/>
      <c r="H19" s="1501">
        <v>0</v>
      </c>
      <c r="I19" s="1501">
        <v>0</v>
      </c>
      <c r="J19" s="1501">
        <v>0</v>
      </c>
      <c r="K19" s="1501">
        <v>0</v>
      </c>
      <c r="L19" s="1505"/>
      <c r="M19" s="1501">
        <v>0</v>
      </c>
      <c r="N19" s="1501">
        <v>0</v>
      </c>
      <c r="O19" s="1501">
        <v>0</v>
      </c>
      <c r="P19" s="1501">
        <v>0</v>
      </c>
      <c r="Q19" s="1505"/>
      <c r="R19" s="1501">
        <v>0</v>
      </c>
      <c r="S19" s="1502">
        <v>0</v>
      </c>
    </row>
    <row r="20" spans="2:19" ht="16.5">
      <c r="B20" s="1328">
        <v>12</v>
      </c>
      <c r="C20" s="1336" t="s">
        <v>1512</v>
      </c>
      <c r="D20" s="1501">
        <v>381.31526700000001</v>
      </c>
      <c r="E20" s="1501">
        <v>38.511538999999999</v>
      </c>
      <c r="F20" s="1501">
        <v>0.18628400000000001</v>
      </c>
      <c r="G20" s="1501">
        <v>0</v>
      </c>
      <c r="H20" s="1501">
        <v>0</v>
      </c>
      <c r="I20" s="1501">
        <v>2.3035E-2</v>
      </c>
      <c r="J20" s="1501">
        <v>0</v>
      </c>
      <c r="K20" s="1501">
        <v>0</v>
      </c>
      <c r="L20" s="1501">
        <v>0</v>
      </c>
      <c r="M20" s="1501">
        <v>0</v>
      </c>
      <c r="N20" s="1501">
        <v>0</v>
      </c>
      <c r="O20" s="1501">
        <v>38.511538999999999</v>
      </c>
      <c r="P20" s="1501">
        <v>0.18628400000000001</v>
      </c>
      <c r="Q20" s="1501">
        <v>0</v>
      </c>
      <c r="R20" s="1501">
        <v>0</v>
      </c>
      <c r="S20" s="1502">
        <v>2.3035E-2</v>
      </c>
    </row>
    <row r="21" spans="2:19" ht="16.5">
      <c r="B21" s="1328">
        <v>13</v>
      </c>
      <c r="C21" s="1338" t="s">
        <v>646</v>
      </c>
      <c r="D21" s="1501">
        <v>115.460474</v>
      </c>
      <c r="E21" s="1501">
        <v>37.271645999999997</v>
      </c>
      <c r="F21" s="1501">
        <v>0</v>
      </c>
      <c r="G21" s="1501">
        <v>0</v>
      </c>
      <c r="H21" s="1501">
        <v>0</v>
      </c>
      <c r="I21" s="1501">
        <v>0</v>
      </c>
      <c r="J21" s="1501">
        <v>0</v>
      </c>
      <c r="K21" s="1501">
        <v>0</v>
      </c>
      <c r="L21" s="1501">
        <v>0</v>
      </c>
      <c r="M21" s="1501">
        <v>0</v>
      </c>
      <c r="N21" s="1501">
        <v>0</v>
      </c>
      <c r="O21" s="1501">
        <v>37.271645999999997</v>
      </c>
      <c r="P21" s="1501">
        <v>0</v>
      </c>
      <c r="Q21" s="1501">
        <v>0</v>
      </c>
      <c r="R21" s="1501">
        <v>0</v>
      </c>
      <c r="S21" s="1502">
        <v>0</v>
      </c>
    </row>
    <row r="22" spans="2:19" s="1309" customFormat="1" ht="16.5">
      <c r="B22" s="1328">
        <v>14</v>
      </c>
      <c r="C22" s="1334" t="s">
        <v>1509</v>
      </c>
      <c r="D22" s="1503">
        <v>265.85479299999997</v>
      </c>
      <c r="E22" s="1503">
        <v>1.2398929999999999</v>
      </c>
      <c r="F22" s="1503">
        <v>0.18628400000000001</v>
      </c>
      <c r="G22" s="1503">
        <v>0</v>
      </c>
      <c r="H22" s="1503">
        <v>0</v>
      </c>
      <c r="I22" s="1503">
        <v>2.3035E-2</v>
      </c>
      <c r="J22" s="1503">
        <v>0</v>
      </c>
      <c r="K22" s="1503">
        <v>0</v>
      </c>
      <c r="L22" s="1503">
        <v>0</v>
      </c>
      <c r="M22" s="1503">
        <v>0</v>
      </c>
      <c r="N22" s="1503">
        <v>0</v>
      </c>
      <c r="O22" s="1503">
        <v>1.2398929999999999</v>
      </c>
      <c r="P22" s="1503">
        <v>0.18628400000000001</v>
      </c>
      <c r="Q22" s="1503">
        <v>0</v>
      </c>
      <c r="R22" s="1503">
        <v>0</v>
      </c>
      <c r="S22" s="1504">
        <v>2.3035E-2</v>
      </c>
    </row>
    <row r="23" spans="2:19" ht="16.5">
      <c r="B23" s="1328">
        <v>15</v>
      </c>
      <c r="C23" s="1338" t="s">
        <v>1102</v>
      </c>
      <c r="D23" s="1501">
        <v>0</v>
      </c>
      <c r="E23" s="1501">
        <v>0</v>
      </c>
      <c r="F23" s="1501">
        <v>0</v>
      </c>
      <c r="G23" s="1505"/>
      <c r="H23" s="1501">
        <v>0</v>
      </c>
      <c r="I23" s="1501">
        <v>0</v>
      </c>
      <c r="J23" s="1501">
        <v>0</v>
      </c>
      <c r="K23" s="1501">
        <v>0</v>
      </c>
      <c r="L23" s="1505"/>
      <c r="M23" s="1501">
        <v>0</v>
      </c>
      <c r="N23" s="1501">
        <v>0</v>
      </c>
      <c r="O23" s="1501">
        <v>0</v>
      </c>
      <c r="P23" s="1501">
        <v>0</v>
      </c>
      <c r="Q23" s="1505"/>
      <c r="R23" s="1501">
        <v>0</v>
      </c>
      <c r="S23" s="1502">
        <v>0</v>
      </c>
    </row>
    <row r="24" spans="2:19" ht="16.5">
      <c r="B24" s="1328">
        <v>16</v>
      </c>
      <c r="C24" s="1336" t="s">
        <v>1511</v>
      </c>
      <c r="D24" s="1501">
        <v>52.121429999999997</v>
      </c>
      <c r="E24" s="1501">
        <v>10.773935</v>
      </c>
      <c r="F24" s="1501">
        <v>0.68191299999999999</v>
      </c>
      <c r="G24" s="1501">
        <v>0</v>
      </c>
      <c r="H24" s="1501">
        <v>0</v>
      </c>
      <c r="I24" s="1501">
        <v>0</v>
      </c>
      <c r="J24" s="1501">
        <v>0</v>
      </c>
      <c r="K24" s="1501">
        <v>0</v>
      </c>
      <c r="L24" s="1501">
        <v>0</v>
      </c>
      <c r="M24" s="1501">
        <v>0</v>
      </c>
      <c r="N24" s="1501">
        <v>0</v>
      </c>
      <c r="O24" s="1501">
        <v>10.773935</v>
      </c>
      <c r="P24" s="1501">
        <v>0.68191299999999999</v>
      </c>
      <c r="Q24" s="1501">
        <v>0</v>
      </c>
      <c r="R24" s="1501">
        <v>0</v>
      </c>
      <c r="S24" s="1502">
        <v>0</v>
      </c>
    </row>
    <row r="25" spans="2:19" ht="16.5">
      <c r="B25" s="1328">
        <v>17</v>
      </c>
      <c r="C25" s="1338" t="s">
        <v>646</v>
      </c>
      <c r="D25" s="1501">
        <v>52.121429999999997</v>
      </c>
      <c r="E25" s="1501">
        <v>10.773935</v>
      </c>
      <c r="F25" s="1501">
        <v>0.68191299999999999</v>
      </c>
      <c r="G25" s="1501">
        <v>0</v>
      </c>
      <c r="H25" s="1501">
        <v>0</v>
      </c>
      <c r="I25" s="1501">
        <v>0</v>
      </c>
      <c r="J25" s="1501">
        <v>0</v>
      </c>
      <c r="K25" s="1501">
        <v>0</v>
      </c>
      <c r="L25" s="1501">
        <v>0</v>
      </c>
      <c r="M25" s="1501">
        <v>0</v>
      </c>
      <c r="N25" s="1501">
        <v>0</v>
      </c>
      <c r="O25" s="1501">
        <v>10.773935</v>
      </c>
      <c r="P25" s="1501">
        <v>0.68191299999999999</v>
      </c>
      <c r="Q25" s="1501">
        <v>0</v>
      </c>
      <c r="R25" s="1501">
        <v>0</v>
      </c>
      <c r="S25" s="1502">
        <v>0</v>
      </c>
    </row>
    <row r="26" spans="2:19" s="1309" customFormat="1" ht="16.5">
      <c r="B26" s="1328">
        <v>18</v>
      </c>
      <c r="C26" s="1334" t="s">
        <v>1509</v>
      </c>
      <c r="D26" s="1503">
        <v>0</v>
      </c>
      <c r="E26" s="1503">
        <v>0</v>
      </c>
      <c r="F26" s="1503">
        <v>0</v>
      </c>
      <c r="G26" s="1503">
        <v>0</v>
      </c>
      <c r="H26" s="1503">
        <v>0</v>
      </c>
      <c r="I26" s="1503">
        <v>0</v>
      </c>
      <c r="J26" s="1503">
        <v>0</v>
      </c>
      <c r="K26" s="1503">
        <v>0</v>
      </c>
      <c r="L26" s="1503">
        <v>0</v>
      </c>
      <c r="M26" s="1503">
        <v>0</v>
      </c>
      <c r="N26" s="1503">
        <v>0</v>
      </c>
      <c r="O26" s="1503">
        <v>0</v>
      </c>
      <c r="P26" s="1503">
        <v>0</v>
      </c>
      <c r="Q26" s="1503">
        <v>0</v>
      </c>
      <c r="R26" s="1503">
        <v>0</v>
      </c>
      <c r="S26" s="1504">
        <v>0</v>
      </c>
    </row>
    <row r="27" spans="2:19" ht="16.5">
      <c r="B27" s="1328">
        <v>19</v>
      </c>
      <c r="C27" s="1338" t="s">
        <v>1102</v>
      </c>
      <c r="D27" s="1501">
        <v>0</v>
      </c>
      <c r="E27" s="1501">
        <v>0</v>
      </c>
      <c r="F27" s="1501">
        <v>0</v>
      </c>
      <c r="G27" s="1505"/>
      <c r="H27" s="1501">
        <v>0</v>
      </c>
      <c r="I27" s="1501">
        <v>0</v>
      </c>
      <c r="J27" s="1501">
        <v>0</v>
      </c>
      <c r="K27" s="1501">
        <v>0</v>
      </c>
      <c r="L27" s="1505"/>
      <c r="M27" s="1501">
        <v>0</v>
      </c>
      <c r="N27" s="1501">
        <v>0</v>
      </c>
      <c r="O27" s="1501">
        <v>0</v>
      </c>
      <c r="P27" s="1501">
        <v>0</v>
      </c>
      <c r="Q27" s="1505"/>
      <c r="R27" s="1501">
        <v>0</v>
      </c>
      <c r="S27" s="1502">
        <v>0</v>
      </c>
    </row>
    <row r="28" spans="2:19" ht="30">
      <c r="B28" s="1328">
        <v>20</v>
      </c>
      <c r="C28" s="1337" t="s">
        <v>1510</v>
      </c>
      <c r="D28" s="1501">
        <v>2103.865644</v>
      </c>
      <c r="E28" s="1501">
        <v>467.85655600000001</v>
      </c>
      <c r="F28" s="1501">
        <v>202.04888399999999</v>
      </c>
      <c r="G28" s="1501">
        <v>0</v>
      </c>
      <c r="H28" s="1501">
        <v>0.140683</v>
      </c>
      <c r="I28" s="1501">
        <v>186.70011600000001</v>
      </c>
      <c r="J28" s="1501">
        <v>0</v>
      </c>
      <c r="K28" s="1501">
        <v>0</v>
      </c>
      <c r="L28" s="1501">
        <v>0</v>
      </c>
      <c r="M28" s="1501">
        <v>0</v>
      </c>
      <c r="N28" s="1501">
        <v>0</v>
      </c>
      <c r="O28" s="1501">
        <v>467.85655600000001</v>
      </c>
      <c r="P28" s="1501">
        <v>202.04888399999999</v>
      </c>
      <c r="Q28" s="1501">
        <v>0</v>
      </c>
      <c r="R28" s="1501">
        <v>0.140683</v>
      </c>
      <c r="S28" s="1502">
        <v>186.70011600000001</v>
      </c>
    </row>
    <row r="29" spans="2:19" ht="16.5">
      <c r="B29" s="1328">
        <v>21</v>
      </c>
      <c r="C29" s="1336" t="s">
        <v>646</v>
      </c>
      <c r="D29" s="1501">
        <v>628.62992199999997</v>
      </c>
      <c r="E29" s="1501">
        <v>281.15507400000001</v>
      </c>
      <c r="F29" s="1501">
        <v>29.826419000000001</v>
      </c>
      <c r="G29" s="1501">
        <v>0</v>
      </c>
      <c r="H29" s="1501">
        <v>0.101219</v>
      </c>
      <c r="I29" s="1501">
        <v>23.345407999999999</v>
      </c>
      <c r="J29" s="1501">
        <v>0</v>
      </c>
      <c r="K29" s="1501">
        <v>0</v>
      </c>
      <c r="L29" s="1501">
        <v>0</v>
      </c>
      <c r="M29" s="1501">
        <v>0</v>
      </c>
      <c r="N29" s="1501">
        <v>0</v>
      </c>
      <c r="O29" s="1501">
        <v>281.15507400000001</v>
      </c>
      <c r="P29" s="1501">
        <v>29.826419000000001</v>
      </c>
      <c r="Q29" s="1501">
        <v>0</v>
      </c>
      <c r="R29" s="1501">
        <v>0.101219</v>
      </c>
      <c r="S29" s="1502">
        <v>23.345407999999999</v>
      </c>
    </row>
    <row r="30" spans="2:19" s="1309" customFormat="1" ht="16.5">
      <c r="B30" s="1328">
        <v>22</v>
      </c>
      <c r="C30" s="1334" t="s">
        <v>1509</v>
      </c>
      <c r="D30" s="1503">
        <v>1475.1026440000001</v>
      </c>
      <c r="E30" s="1503">
        <v>186.66553500000001</v>
      </c>
      <c r="F30" s="1503">
        <v>172.218524</v>
      </c>
      <c r="G30" s="1503">
        <v>0</v>
      </c>
      <c r="H30" s="1503">
        <v>3.9463999999999999E-2</v>
      </c>
      <c r="I30" s="1503">
        <v>163.35470799999999</v>
      </c>
      <c r="J30" s="1503">
        <v>0</v>
      </c>
      <c r="K30" s="1503">
        <v>0</v>
      </c>
      <c r="L30" s="1503">
        <v>0</v>
      </c>
      <c r="M30" s="1503">
        <v>0</v>
      </c>
      <c r="N30" s="1503">
        <v>0</v>
      </c>
      <c r="O30" s="1503">
        <v>186.66553500000001</v>
      </c>
      <c r="P30" s="1503">
        <v>172.218524</v>
      </c>
      <c r="Q30" s="1503">
        <v>0</v>
      </c>
      <c r="R30" s="1503">
        <v>3.9463999999999999E-2</v>
      </c>
      <c r="S30" s="1504">
        <v>163.35470799999999</v>
      </c>
    </row>
    <row r="31" spans="2:19" ht="16.5">
      <c r="B31" s="1328">
        <v>23</v>
      </c>
      <c r="C31" s="1336" t="s">
        <v>1102</v>
      </c>
      <c r="D31" s="1501">
        <v>0.133078</v>
      </c>
      <c r="E31" s="1501">
        <v>3.5947E-2</v>
      </c>
      <c r="F31" s="1501">
        <v>3.9410000000000001E-3</v>
      </c>
      <c r="G31" s="1505"/>
      <c r="H31" s="1501">
        <v>0</v>
      </c>
      <c r="I31" s="1501">
        <v>0</v>
      </c>
      <c r="J31" s="1501">
        <v>0</v>
      </c>
      <c r="K31" s="1501">
        <v>0</v>
      </c>
      <c r="L31" s="1506"/>
      <c r="M31" s="1501">
        <v>0</v>
      </c>
      <c r="N31" s="1501">
        <v>0</v>
      </c>
      <c r="O31" s="1501">
        <v>3.5947E-2</v>
      </c>
      <c r="P31" s="1501">
        <v>3.9410000000000001E-3</v>
      </c>
      <c r="Q31" s="1505"/>
      <c r="R31" s="1501">
        <v>0</v>
      </c>
      <c r="S31" s="1502">
        <v>0</v>
      </c>
    </row>
    <row r="32" spans="2:19" ht="16.5">
      <c r="B32" s="1328">
        <v>24</v>
      </c>
      <c r="C32" s="1337" t="s">
        <v>619</v>
      </c>
      <c r="D32" s="1501">
        <v>25740.494879000002</v>
      </c>
      <c r="E32" s="1501">
        <v>20888.455947999999</v>
      </c>
      <c r="F32" s="1501">
        <v>1374.5457220000001</v>
      </c>
      <c r="G32" s="1501">
        <v>0</v>
      </c>
      <c r="H32" s="1501">
        <v>6.4016310000000001</v>
      </c>
      <c r="I32" s="1503">
        <v>0</v>
      </c>
      <c r="J32" s="1507"/>
      <c r="K32" s="1508"/>
      <c r="L32" s="1508"/>
      <c r="M32" s="1508"/>
      <c r="N32" s="1509"/>
      <c r="O32" s="1503">
        <v>20888.455947999999</v>
      </c>
      <c r="P32" s="1503">
        <v>1374.5457220000001</v>
      </c>
      <c r="Q32" s="1503">
        <v>0</v>
      </c>
      <c r="R32" s="1503">
        <v>6.4016310000000001</v>
      </c>
      <c r="S32" s="1504">
        <v>0</v>
      </c>
    </row>
    <row r="33" spans="2:19" ht="30">
      <c r="B33" s="1328">
        <v>25</v>
      </c>
      <c r="C33" s="1336" t="s">
        <v>1508</v>
      </c>
      <c r="D33" s="1501">
        <v>23291.652755999999</v>
      </c>
      <c r="E33" s="1501">
        <v>20851.775710000002</v>
      </c>
      <c r="F33" s="1501">
        <v>1368.1440909999999</v>
      </c>
      <c r="G33" s="1501">
        <v>0</v>
      </c>
      <c r="H33" s="1501">
        <v>0</v>
      </c>
      <c r="I33" s="1503">
        <v>0</v>
      </c>
      <c r="J33" s="1510"/>
      <c r="K33" s="1511"/>
      <c r="L33" s="1511"/>
      <c r="M33" s="1511"/>
      <c r="N33" s="1512"/>
      <c r="O33" s="1503">
        <v>20851.775710000002</v>
      </c>
      <c r="P33" s="1503">
        <v>1368.1440909999999</v>
      </c>
      <c r="Q33" s="1503">
        <v>0</v>
      </c>
      <c r="R33" s="1503">
        <v>0</v>
      </c>
      <c r="S33" s="1504">
        <v>0</v>
      </c>
    </row>
    <row r="34" spans="2:19" ht="16.5">
      <c r="B34" s="1328">
        <v>26</v>
      </c>
      <c r="C34" s="1336" t="s">
        <v>1507</v>
      </c>
      <c r="D34" s="1501">
        <v>56.745800000000003</v>
      </c>
      <c r="E34" s="1501">
        <v>56.745800000000003</v>
      </c>
      <c r="F34" s="1501">
        <v>0</v>
      </c>
      <c r="G34" s="1501">
        <v>0</v>
      </c>
      <c r="H34" s="1501">
        <v>0</v>
      </c>
      <c r="I34" s="1503">
        <v>0</v>
      </c>
      <c r="J34" s="1510"/>
      <c r="K34" s="1511"/>
      <c r="L34" s="1511"/>
      <c r="M34" s="1511"/>
      <c r="N34" s="1512"/>
      <c r="O34" s="1503">
        <v>56.745800000000003</v>
      </c>
      <c r="P34" s="1503">
        <v>0</v>
      </c>
      <c r="Q34" s="1503">
        <v>0</v>
      </c>
      <c r="R34" s="1503">
        <v>0</v>
      </c>
      <c r="S34" s="1504">
        <v>0</v>
      </c>
    </row>
    <row r="35" spans="2:19" ht="16.5">
      <c r="B35" s="1328">
        <v>27</v>
      </c>
      <c r="C35" s="1336" t="s">
        <v>1506</v>
      </c>
      <c r="D35" s="1501">
        <v>34.588647000000002</v>
      </c>
      <c r="E35" s="1501">
        <v>34.588647000000002</v>
      </c>
      <c r="F35" s="1501">
        <v>6.4016310000000001</v>
      </c>
      <c r="G35" s="1501">
        <v>0</v>
      </c>
      <c r="H35" s="1501">
        <v>6.4016310000000001</v>
      </c>
      <c r="I35" s="1503">
        <v>0</v>
      </c>
      <c r="J35" s="1513"/>
      <c r="K35" s="1514"/>
      <c r="L35" s="1514"/>
      <c r="M35" s="1514"/>
      <c r="N35" s="1515"/>
      <c r="O35" s="1503">
        <v>34.588647000000002</v>
      </c>
      <c r="P35" s="1503">
        <v>6.4016310000000001</v>
      </c>
      <c r="Q35" s="1503">
        <v>0</v>
      </c>
      <c r="R35" s="1503">
        <v>6.4016310000000001</v>
      </c>
      <c r="S35" s="1504">
        <v>0</v>
      </c>
    </row>
    <row r="36" spans="2:19" ht="16.5">
      <c r="B36" s="1328">
        <v>28</v>
      </c>
      <c r="C36" s="1335" t="s">
        <v>1505</v>
      </c>
      <c r="D36" s="1501">
        <v>917.48901000000001</v>
      </c>
      <c r="E36" s="1501">
        <v>14.385089000000001</v>
      </c>
      <c r="F36" s="1501">
        <v>0</v>
      </c>
      <c r="G36" s="1501">
        <v>0</v>
      </c>
      <c r="H36" s="1501">
        <v>0</v>
      </c>
      <c r="I36" s="1503">
        <v>0</v>
      </c>
      <c r="J36" s="1503">
        <v>0</v>
      </c>
      <c r="K36" s="1503">
        <v>0</v>
      </c>
      <c r="L36" s="1503">
        <v>0</v>
      </c>
      <c r="M36" s="1503">
        <v>0</v>
      </c>
      <c r="N36" s="1503">
        <v>0</v>
      </c>
      <c r="O36" s="1503">
        <v>14.385089000000001</v>
      </c>
      <c r="P36" s="1503">
        <v>0</v>
      </c>
      <c r="Q36" s="1503">
        <v>0</v>
      </c>
      <c r="R36" s="1503">
        <v>0</v>
      </c>
      <c r="S36" s="1504">
        <v>0</v>
      </c>
    </row>
    <row r="37" spans="2:19" ht="16.5">
      <c r="B37" s="1328">
        <v>29</v>
      </c>
      <c r="C37" s="1334" t="s">
        <v>1504</v>
      </c>
      <c r="D37" s="1501">
        <v>0</v>
      </c>
      <c r="E37" s="1501">
        <v>0</v>
      </c>
      <c r="F37" s="1501">
        <v>0</v>
      </c>
      <c r="G37" s="1503">
        <v>0</v>
      </c>
      <c r="H37" s="1501">
        <v>0</v>
      </c>
      <c r="I37" s="1503">
        <v>0</v>
      </c>
      <c r="J37" s="1503">
        <v>0</v>
      </c>
      <c r="K37" s="1503">
        <v>0</v>
      </c>
      <c r="L37" s="1503">
        <v>0</v>
      </c>
      <c r="M37" s="1503">
        <v>0</v>
      </c>
      <c r="N37" s="1503">
        <v>0</v>
      </c>
      <c r="O37" s="1503">
        <v>0</v>
      </c>
      <c r="P37" s="1503">
        <v>0</v>
      </c>
      <c r="Q37" s="1503">
        <v>0</v>
      </c>
      <c r="R37" s="1503">
        <v>0</v>
      </c>
      <c r="S37" s="1504">
        <v>0</v>
      </c>
    </row>
    <row r="38" spans="2:19" ht="16.5">
      <c r="B38" s="1328">
        <v>30</v>
      </c>
      <c r="C38" s="1334" t="s">
        <v>1503</v>
      </c>
      <c r="D38" s="1501">
        <v>917.48901000000001</v>
      </c>
      <c r="E38" s="1501">
        <v>14.385089000000001</v>
      </c>
      <c r="F38" s="1501">
        <v>0</v>
      </c>
      <c r="G38" s="1503">
        <v>0</v>
      </c>
      <c r="H38" s="1501">
        <v>0</v>
      </c>
      <c r="I38" s="1503">
        <v>0</v>
      </c>
      <c r="J38" s="1503">
        <v>0</v>
      </c>
      <c r="K38" s="1503">
        <v>0</v>
      </c>
      <c r="L38" s="1503">
        <v>0</v>
      </c>
      <c r="M38" s="1503">
        <v>0</v>
      </c>
      <c r="N38" s="1503">
        <v>0</v>
      </c>
      <c r="O38" s="1503">
        <v>14.385089000000001</v>
      </c>
      <c r="P38" s="1503">
        <v>0</v>
      </c>
      <c r="Q38" s="1503">
        <v>0</v>
      </c>
      <c r="R38" s="1503">
        <v>0</v>
      </c>
      <c r="S38" s="1504">
        <v>0</v>
      </c>
    </row>
    <row r="39" spans="2:19" ht="30">
      <c r="B39" s="1328">
        <v>31</v>
      </c>
      <c r="C39" s="1333" t="s">
        <v>1502</v>
      </c>
      <c r="D39" s="1501">
        <v>48.551569000000001</v>
      </c>
      <c r="E39" s="1501">
        <v>0</v>
      </c>
      <c r="F39" s="1501">
        <v>0</v>
      </c>
      <c r="G39" s="1503">
        <v>0</v>
      </c>
      <c r="H39" s="1501">
        <v>0</v>
      </c>
      <c r="I39" s="1503">
        <v>0</v>
      </c>
      <c r="J39" s="1503">
        <v>0</v>
      </c>
      <c r="K39" s="1503">
        <v>0</v>
      </c>
      <c r="L39" s="1503">
        <v>0</v>
      </c>
      <c r="M39" s="1503">
        <v>0</v>
      </c>
      <c r="N39" s="1503">
        <v>0</v>
      </c>
      <c r="O39" s="1503">
        <v>0</v>
      </c>
      <c r="P39" s="1503">
        <v>0</v>
      </c>
      <c r="Q39" s="1503">
        <v>0</v>
      </c>
      <c r="R39" s="1503">
        <v>0</v>
      </c>
      <c r="S39" s="1504">
        <v>0</v>
      </c>
    </row>
    <row r="40" spans="2:19" s="1309" customFormat="1" ht="17.25" thickBot="1">
      <c r="B40" s="1332">
        <v>32</v>
      </c>
      <c r="C40" s="1312" t="s">
        <v>1501</v>
      </c>
      <c r="D40" s="1516">
        <v>30509.553744000001</v>
      </c>
      <c r="E40" s="1516">
        <v>21828.466283999998</v>
      </c>
      <c r="F40" s="1516">
        <v>1774.308405</v>
      </c>
      <c r="G40" s="1516">
        <v>0</v>
      </c>
      <c r="H40" s="1516">
        <v>6.5423140000000002</v>
      </c>
      <c r="I40" s="1516">
        <v>280.92405400000001</v>
      </c>
      <c r="J40" s="1516">
        <v>0</v>
      </c>
      <c r="K40" s="1516">
        <v>0</v>
      </c>
      <c r="L40" s="1516">
        <v>0</v>
      </c>
      <c r="M40" s="1516">
        <v>0</v>
      </c>
      <c r="N40" s="1516">
        <v>0</v>
      </c>
      <c r="O40" s="1516">
        <v>21828.466283999998</v>
      </c>
      <c r="P40" s="1516">
        <v>1774.308405</v>
      </c>
      <c r="Q40" s="1516">
        <v>0</v>
      </c>
      <c r="R40" s="1516">
        <v>6.5423140000000002</v>
      </c>
      <c r="S40" s="1517">
        <v>280.92405400000001</v>
      </c>
    </row>
    <row r="41" spans="2:19" s="1309" customFormat="1" ht="30.75" thickBot="1">
      <c r="B41" s="1326"/>
      <c r="C41" s="1325" t="s">
        <v>1500</v>
      </c>
      <c r="D41" s="1518"/>
      <c r="E41" s="1519"/>
      <c r="F41" s="1519"/>
      <c r="G41" s="1519"/>
      <c r="H41" s="1519"/>
      <c r="I41" s="1519"/>
      <c r="J41" s="1519"/>
      <c r="K41" s="1519"/>
      <c r="L41" s="1519"/>
      <c r="M41" s="1519"/>
      <c r="N41" s="1519"/>
      <c r="O41" s="1519"/>
      <c r="P41" s="1519"/>
      <c r="Q41" s="1519"/>
      <c r="R41" s="1519"/>
      <c r="S41" s="1519"/>
    </row>
    <row r="42" spans="2:19" ht="30">
      <c r="B42" s="1331">
        <v>33</v>
      </c>
      <c r="C42" s="1330" t="s">
        <v>1499</v>
      </c>
      <c r="D42" s="1499">
        <v>10138.490089999999</v>
      </c>
      <c r="E42" s="1520"/>
      <c r="F42" s="1521"/>
      <c r="G42" s="1521"/>
      <c r="H42" s="1521"/>
      <c r="I42" s="1521"/>
      <c r="J42" s="1521"/>
      <c r="K42" s="1521"/>
      <c r="L42" s="1521"/>
      <c r="M42" s="1521"/>
      <c r="N42" s="1521"/>
      <c r="O42" s="1521"/>
      <c r="P42" s="1521"/>
      <c r="Q42" s="1521"/>
      <c r="R42" s="1521"/>
      <c r="S42" s="1521"/>
    </row>
    <row r="43" spans="2:19" ht="16.5">
      <c r="B43" s="1328">
        <v>34</v>
      </c>
      <c r="C43" s="1327" t="s">
        <v>646</v>
      </c>
      <c r="D43" s="1501">
        <v>8807.8508320000001</v>
      </c>
      <c r="E43" s="1510"/>
      <c r="F43" s="1511"/>
      <c r="G43" s="1511"/>
      <c r="H43" s="1511"/>
      <c r="I43" s="1511"/>
      <c r="J43" s="1511"/>
      <c r="K43" s="1511"/>
      <c r="L43" s="1511"/>
      <c r="M43" s="1511"/>
      <c r="N43" s="1511"/>
      <c r="O43" s="1511"/>
      <c r="P43" s="1511"/>
      <c r="Q43" s="1511"/>
      <c r="R43" s="1511"/>
      <c r="S43" s="1511"/>
    </row>
    <row r="44" spans="2:19" ht="16.5">
      <c r="B44" s="1328">
        <v>35</v>
      </c>
      <c r="C44" s="1327" t="s">
        <v>203</v>
      </c>
      <c r="D44" s="1501">
        <v>1330.44982</v>
      </c>
      <c r="E44" s="1510"/>
      <c r="F44" s="1511"/>
      <c r="G44" s="1511"/>
      <c r="H44" s="1511"/>
      <c r="I44" s="1511"/>
      <c r="J44" s="1511"/>
      <c r="K44" s="1511"/>
      <c r="L44" s="1511"/>
      <c r="M44" s="1511"/>
      <c r="N44" s="1511"/>
      <c r="O44" s="1511"/>
      <c r="P44" s="1511"/>
      <c r="Q44" s="1511"/>
      <c r="R44" s="1511"/>
      <c r="S44" s="1511"/>
    </row>
    <row r="45" spans="2:19" ht="16.5">
      <c r="B45" s="1328">
        <v>36</v>
      </c>
      <c r="C45" s="1327" t="s">
        <v>1102</v>
      </c>
      <c r="D45" s="1501">
        <v>0.189438</v>
      </c>
      <c r="E45" s="1510"/>
      <c r="F45" s="1511"/>
      <c r="G45" s="1511"/>
      <c r="H45" s="1511"/>
      <c r="I45" s="1511"/>
      <c r="J45" s="1511"/>
      <c r="K45" s="1511"/>
      <c r="L45" s="1511"/>
      <c r="M45" s="1511"/>
      <c r="N45" s="1511"/>
      <c r="O45" s="1511"/>
      <c r="P45" s="1511"/>
      <c r="Q45" s="1511"/>
      <c r="R45" s="1511"/>
      <c r="S45" s="1511"/>
    </row>
    <row r="46" spans="2:19" ht="30">
      <c r="B46" s="1328">
        <v>37</v>
      </c>
      <c r="C46" s="1329" t="s">
        <v>1498</v>
      </c>
      <c r="D46" s="1501">
        <v>47.372038000000003</v>
      </c>
      <c r="E46" s="1510"/>
      <c r="F46" s="1511"/>
      <c r="G46" s="1511"/>
      <c r="H46" s="1511"/>
      <c r="I46" s="1511"/>
      <c r="J46" s="1511"/>
      <c r="K46" s="1511"/>
      <c r="L46" s="1511"/>
      <c r="M46" s="1511"/>
      <c r="N46" s="1511"/>
      <c r="O46" s="1511"/>
      <c r="P46" s="1511"/>
      <c r="Q46" s="1511"/>
      <c r="R46" s="1511"/>
      <c r="S46" s="1511"/>
    </row>
    <row r="47" spans="2:19" ht="16.5">
      <c r="B47" s="1328">
        <v>38</v>
      </c>
      <c r="C47" s="1327" t="s">
        <v>646</v>
      </c>
      <c r="D47" s="1501">
        <v>47.373227</v>
      </c>
      <c r="E47" s="1510"/>
      <c r="F47" s="1511"/>
      <c r="G47" s="1511"/>
      <c r="H47" s="1511"/>
      <c r="I47" s="1511"/>
      <c r="J47" s="1511"/>
      <c r="K47" s="1511"/>
      <c r="L47" s="1511"/>
      <c r="M47" s="1511"/>
      <c r="N47" s="1511"/>
      <c r="O47" s="1511"/>
      <c r="P47" s="1511"/>
      <c r="Q47" s="1511"/>
      <c r="R47" s="1511"/>
      <c r="S47" s="1511"/>
    </row>
    <row r="48" spans="2:19" ht="16.5">
      <c r="B48" s="1328">
        <v>39</v>
      </c>
      <c r="C48" s="1327" t="s">
        <v>203</v>
      </c>
      <c r="D48" s="1501">
        <v>0</v>
      </c>
      <c r="E48" s="1510"/>
      <c r="F48" s="1511"/>
      <c r="G48" s="1511"/>
      <c r="H48" s="1511"/>
      <c r="I48" s="1511"/>
      <c r="J48" s="1511"/>
      <c r="K48" s="1511"/>
      <c r="L48" s="1511"/>
      <c r="M48" s="1511"/>
      <c r="N48" s="1511"/>
      <c r="O48" s="1511"/>
      <c r="P48" s="1511"/>
      <c r="Q48" s="1511"/>
      <c r="R48" s="1511"/>
      <c r="S48" s="1511"/>
    </row>
    <row r="49" spans="1:19" ht="16.5">
      <c r="B49" s="1328">
        <v>40</v>
      </c>
      <c r="C49" s="1327" t="s">
        <v>1102</v>
      </c>
      <c r="D49" s="1501">
        <v>0</v>
      </c>
      <c r="E49" s="1510"/>
      <c r="F49" s="1511"/>
      <c r="G49" s="1511"/>
      <c r="H49" s="1511"/>
      <c r="I49" s="1511"/>
      <c r="J49" s="1511"/>
      <c r="K49" s="1511"/>
      <c r="L49" s="1511"/>
      <c r="M49" s="1511"/>
      <c r="N49" s="1511"/>
      <c r="O49" s="1511"/>
      <c r="P49" s="1511"/>
      <c r="Q49" s="1511"/>
      <c r="R49" s="1511"/>
      <c r="S49" s="1511"/>
    </row>
    <row r="50" spans="1:19" ht="16.5">
      <c r="B50" s="1317">
        <v>41</v>
      </c>
      <c r="C50" s="1318" t="s">
        <v>1497</v>
      </c>
      <c r="D50" s="1501">
        <v>144.672707</v>
      </c>
      <c r="E50" s="1510"/>
      <c r="F50" s="1511"/>
      <c r="G50" s="1511"/>
      <c r="H50" s="1511"/>
      <c r="I50" s="1511"/>
      <c r="J50" s="1511"/>
      <c r="K50" s="1511"/>
      <c r="L50" s="1511"/>
      <c r="M50" s="1511"/>
      <c r="N50" s="1511"/>
      <c r="O50" s="1511"/>
      <c r="P50" s="1511"/>
      <c r="Q50" s="1511"/>
      <c r="R50" s="1511"/>
      <c r="S50" s="1511"/>
    </row>
    <row r="51" spans="1:19" ht="16.5">
      <c r="B51" s="1317">
        <v>42</v>
      </c>
      <c r="C51" s="1318" t="s">
        <v>1496</v>
      </c>
      <c r="D51" s="1501">
        <v>295.28521499999999</v>
      </c>
      <c r="E51" s="1510"/>
      <c r="F51" s="1511"/>
      <c r="G51" s="1511"/>
      <c r="H51" s="1511"/>
      <c r="I51" s="1511"/>
      <c r="J51" s="1511"/>
      <c r="K51" s="1511"/>
      <c r="L51" s="1511"/>
      <c r="M51" s="1511"/>
      <c r="N51" s="1511"/>
      <c r="O51" s="1511"/>
      <c r="P51" s="1511"/>
      <c r="Q51" s="1511"/>
      <c r="R51" s="1511"/>
      <c r="S51" s="1511"/>
    </row>
    <row r="52" spans="1:19" ht="16.5">
      <c r="B52" s="1317">
        <v>43</v>
      </c>
      <c r="C52" s="1318" t="s">
        <v>1495</v>
      </c>
      <c r="D52" s="1501">
        <v>364.24894</v>
      </c>
      <c r="E52" s="1510"/>
      <c r="F52" s="1511"/>
      <c r="G52" s="1511"/>
      <c r="H52" s="1511"/>
      <c r="I52" s="1511"/>
      <c r="J52" s="1511"/>
      <c r="K52" s="1511"/>
      <c r="L52" s="1511"/>
      <c r="M52" s="1511"/>
      <c r="N52" s="1511"/>
      <c r="O52" s="1511"/>
      <c r="P52" s="1511"/>
      <c r="Q52" s="1511"/>
      <c r="R52" s="1511"/>
      <c r="S52" s="1511"/>
    </row>
    <row r="53" spans="1:19" ht="16.5">
      <c r="B53" s="1317">
        <v>44</v>
      </c>
      <c r="C53" s="1318" t="s">
        <v>1494</v>
      </c>
      <c r="D53" s="1501">
        <v>1279.5855550000001</v>
      </c>
      <c r="E53" s="1510"/>
      <c r="F53" s="1511"/>
      <c r="G53" s="1511"/>
      <c r="H53" s="1511"/>
      <c r="I53" s="1511"/>
      <c r="J53" s="1511"/>
      <c r="K53" s="1511"/>
      <c r="L53" s="1511"/>
      <c r="M53" s="1511"/>
      <c r="N53" s="1511"/>
      <c r="O53" s="1511"/>
      <c r="P53" s="1511"/>
      <c r="Q53" s="1511"/>
      <c r="R53" s="1511"/>
      <c r="S53" s="1511"/>
    </row>
    <row r="54" spans="1:19" ht="17.25" thickBot="1">
      <c r="B54" s="1313">
        <v>45</v>
      </c>
      <c r="C54" s="1312" t="s">
        <v>1493</v>
      </c>
      <c r="D54" s="1522">
        <v>42779.208289000002</v>
      </c>
      <c r="E54" s="1523"/>
      <c r="F54" s="1524"/>
      <c r="G54" s="1524"/>
      <c r="H54" s="1524"/>
      <c r="I54" s="1524"/>
      <c r="J54" s="1524"/>
      <c r="K54" s="1524"/>
      <c r="L54" s="1524"/>
      <c r="M54" s="1524"/>
      <c r="N54" s="1524"/>
      <c r="O54" s="1524"/>
      <c r="P54" s="1524"/>
      <c r="Q54" s="1524"/>
      <c r="R54" s="1524"/>
      <c r="S54" s="1524"/>
    </row>
    <row r="55" spans="1:19" s="1309" customFormat="1" ht="30.75" thickBot="1">
      <c r="A55" s="1309" t="s">
        <v>1492</v>
      </c>
      <c r="B55" s="1326"/>
      <c r="C55" s="1325" t="s">
        <v>1491</v>
      </c>
      <c r="D55" s="1324"/>
      <c r="E55" s="1323"/>
      <c r="F55" s="1323"/>
      <c r="G55" s="1323"/>
      <c r="H55" s="1323"/>
      <c r="I55" s="1323"/>
      <c r="J55" s="1323"/>
      <c r="K55" s="1323"/>
      <c r="L55" s="1323"/>
      <c r="M55" s="1323"/>
      <c r="N55" s="1323"/>
      <c r="O55" s="1323"/>
      <c r="P55" s="1323"/>
      <c r="Q55" s="1323"/>
      <c r="R55" s="1323"/>
      <c r="S55" s="1323"/>
    </row>
    <row r="56" spans="1:19" ht="16.5">
      <c r="B56" s="1322">
        <v>46</v>
      </c>
      <c r="C56" s="1321" t="s">
        <v>1490</v>
      </c>
      <c r="D56" s="1499">
        <v>11632.087482999999</v>
      </c>
      <c r="E56" s="1320"/>
      <c r="F56" s="1319"/>
      <c r="G56" s="1319"/>
      <c r="H56" s="1319"/>
      <c r="I56" s="1319"/>
      <c r="J56" s="1319"/>
      <c r="K56" s="1319"/>
      <c r="L56" s="1319"/>
      <c r="M56" s="1319"/>
      <c r="N56" s="1319"/>
      <c r="O56" s="1319"/>
      <c r="P56" s="1319"/>
      <c r="Q56" s="1319"/>
      <c r="R56" s="1319"/>
      <c r="S56" s="1319"/>
    </row>
    <row r="57" spans="1:19" ht="16.5">
      <c r="B57" s="1317">
        <v>47</v>
      </c>
      <c r="C57" s="1318" t="s">
        <v>1489</v>
      </c>
      <c r="D57" s="1501">
        <v>1338.375489</v>
      </c>
      <c r="E57" s="1315"/>
      <c r="F57" s="1314"/>
      <c r="G57" s="1314"/>
      <c r="H57" s="1314"/>
      <c r="I57" s="1314"/>
      <c r="J57" s="1314"/>
      <c r="K57" s="1314"/>
      <c r="L57" s="1314"/>
      <c r="M57" s="1314"/>
      <c r="N57" s="1314"/>
      <c r="O57" s="1314"/>
      <c r="P57" s="1314"/>
      <c r="Q57" s="1314"/>
      <c r="R57" s="1314"/>
      <c r="S57" s="1314"/>
    </row>
    <row r="58" spans="1:19" ht="16.5">
      <c r="B58" s="1317">
        <v>48</v>
      </c>
      <c r="C58" s="1318" t="s">
        <v>1488</v>
      </c>
      <c r="D58" s="1501">
        <v>1549.695843</v>
      </c>
      <c r="E58" s="1315"/>
      <c r="F58" s="1314"/>
      <c r="G58" s="1314"/>
      <c r="H58" s="1314"/>
      <c r="I58" s="1314"/>
      <c r="J58" s="1314"/>
      <c r="K58" s="1314"/>
      <c r="L58" s="1314"/>
      <c r="M58" s="1314"/>
      <c r="N58" s="1314"/>
      <c r="O58" s="1314"/>
      <c r="P58" s="1314"/>
      <c r="Q58" s="1314"/>
      <c r="R58" s="1314"/>
      <c r="S58" s="1314"/>
    </row>
    <row r="59" spans="1:19" ht="38.25" customHeight="1">
      <c r="B59" s="1317">
        <v>49</v>
      </c>
      <c r="C59" s="1316" t="s">
        <v>1487</v>
      </c>
      <c r="D59" s="1501">
        <v>14520.158815000001</v>
      </c>
      <c r="E59" s="1315"/>
      <c r="F59" s="1314"/>
      <c r="G59" s="1314"/>
      <c r="H59" s="1314"/>
      <c r="I59" s="1314"/>
      <c r="J59" s="1314"/>
      <c r="K59" s="1314"/>
      <c r="L59" s="1314"/>
      <c r="M59" s="1314"/>
      <c r="N59" s="1314"/>
      <c r="O59" s="1314"/>
      <c r="P59" s="1314"/>
      <c r="Q59" s="1314"/>
      <c r="R59" s="1314"/>
      <c r="S59" s="1314"/>
    </row>
    <row r="60" spans="1:19" s="1309" customFormat="1" ht="17.25" thickBot="1">
      <c r="B60" s="1313">
        <v>50</v>
      </c>
      <c r="C60" s="1312" t="s">
        <v>1486</v>
      </c>
      <c r="D60" s="1516">
        <v>57299.367103999997</v>
      </c>
      <c r="E60" s="1311"/>
      <c r="F60" s="1310"/>
      <c r="G60" s="1310"/>
      <c r="H60" s="1310"/>
      <c r="I60" s="1310"/>
      <c r="J60" s="1310"/>
      <c r="K60" s="1310"/>
      <c r="L60" s="1310"/>
      <c r="M60" s="1310"/>
      <c r="N60" s="1310"/>
      <c r="O60" s="1310"/>
      <c r="P60" s="1310"/>
      <c r="Q60" s="1310"/>
      <c r="R60" s="1310"/>
      <c r="S60" s="1310"/>
    </row>
    <row r="61" spans="1:19">
      <c r="B61" s="1307"/>
    </row>
    <row r="62" spans="1:19">
      <c r="B62" s="1307"/>
    </row>
    <row r="63" spans="1:19">
      <c r="B63" s="1307"/>
    </row>
    <row r="64" spans="1:19">
      <c r="B64" s="1307"/>
    </row>
    <row r="65" s="1307" customFormat="1"/>
    <row r="66" s="1307" customFormat="1"/>
    <row r="67" s="1307" customFormat="1"/>
    <row r="68" s="1307" customFormat="1"/>
    <row r="69" s="1307" customFormat="1"/>
    <row r="70" s="1307" customFormat="1"/>
    <row r="71" s="1307" customFormat="1"/>
    <row r="72" s="1307" customFormat="1"/>
    <row r="73" s="1307" customFormat="1"/>
    <row r="74" s="1307" customFormat="1"/>
    <row r="75" s="1307" customFormat="1"/>
    <row r="76" s="1307" customFormat="1"/>
    <row r="77" s="1307" customFormat="1"/>
    <row r="78" s="1307" customFormat="1"/>
    <row r="79" s="1307" customFormat="1"/>
    <row r="80" s="1307" customFormat="1"/>
    <row r="81" s="1307" customFormat="1"/>
    <row r="82" s="1307" customFormat="1"/>
    <row r="83" s="1307" customFormat="1"/>
    <row r="84" s="1307" customFormat="1"/>
    <row r="85" s="1307" customFormat="1"/>
    <row r="86" s="1307" customFormat="1"/>
    <row r="87" s="1307" customFormat="1"/>
    <row r="88" s="1307" customFormat="1"/>
    <row r="89" s="1307" customFormat="1"/>
    <row r="90" s="1307" customFormat="1"/>
    <row r="91" s="1307" customFormat="1"/>
    <row r="92" s="1307" customFormat="1"/>
    <row r="93" s="1307" customFormat="1"/>
    <row r="94" s="1307" customFormat="1"/>
    <row r="95" s="1307" customFormat="1"/>
    <row r="96" s="1307" customFormat="1"/>
    <row r="97" s="1307" customFormat="1"/>
    <row r="98" s="1307" customFormat="1"/>
    <row r="99" s="1307" customFormat="1"/>
    <row r="100" s="1307" customFormat="1"/>
    <row r="101" s="1307" customFormat="1"/>
    <row r="102" s="1307" customFormat="1"/>
    <row r="103" s="1307" customFormat="1"/>
    <row r="104" s="1307" customFormat="1"/>
    <row r="105" s="1307" customFormat="1"/>
    <row r="106" s="1307" customFormat="1"/>
    <row r="107" s="1307" customFormat="1"/>
    <row r="108" s="1307" customFormat="1"/>
    <row r="109" s="1307" customFormat="1"/>
    <row r="110" s="1307" customFormat="1"/>
    <row r="111" s="1307" customFormat="1"/>
    <row r="112" s="1307" customFormat="1"/>
    <row r="113" s="1307" customFormat="1"/>
    <row r="114" s="1307" customFormat="1"/>
    <row r="115" s="1307" customFormat="1"/>
    <row r="116" s="1307" customFormat="1"/>
    <row r="117" s="1307" customFormat="1"/>
    <row r="118" s="1307" customFormat="1"/>
    <row r="119" s="1307" customFormat="1"/>
    <row r="120" s="1307" customFormat="1"/>
    <row r="121" s="1307" customFormat="1"/>
    <row r="122" s="1307" customFormat="1"/>
    <row r="123" s="1307" customFormat="1"/>
    <row r="124" s="1307" customFormat="1"/>
    <row r="125" s="1307" customFormat="1"/>
    <row r="126" s="1307" customFormat="1"/>
    <row r="127" s="1307" customFormat="1"/>
    <row r="128" s="1307" customFormat="1"/>
    <row r="129" s="1307" customFormat="1"/>
    <row r="130" s="1307" customFormat="1"/>
    <row r="131" s="1307" customFormat="1"/>
    <row r="132" s="1307" customFormat="1"/>
    <row r="133" s="1307" customFormat="1"/>
    <row r="134" s="1307" customFormat="1"/>
    <row r="135" s="1307" customFormat="1"/>
    <row r="136" s="1307" customFormat="1"/>
    <row r="137" s="1307" customFormat="1"/>
    <row r="138" s="1307" customFormat="1"/>
    <row r="139" s="1307" customFormat="1"/>
    <row r="140" s="1307" customFormat="1"/>
    <row r="141" s="1307" customFormat="1"/>
    <row r="142" s="1307" customFormat="1"/>
    <row r="143" s="1307" customFormat="1"/>
    <row r="144" s="1307" customFormat="1"/>
    <row r="145" s="1307" customFormat="1"/>
    <row r="146" s="1307" customFormat="1"/>
    <row r="147" s="1307" customFormat="1"/>
    <row r="148" s="1307" customFormat="1"/>
    <row r="149" s="1307" customFormat="1"/>
    <row r="150" s="1307" customFormat="1"/>
    <row r="151" s="1307" customFormat="1"/>
    <row r="152" s="1307" customFormat="1"/>
    <row r="153" s="1307" customFormat="1"/>
    <row r="154" s="1307" customFormat="1"/>
    <row r="155" s="1307" customFormat="1"/>
    <row r="156" s="1307" customFormat="1"/>
    <row r="157" s="1307" customFormat="1"/>
    <row r="158" s="1307" customFormat="1"/>
    <row r="159" s="1307" customFormat="1"/>
    <row r="160" s="1307" customFormat="1"/>
    <row r="161" s="1307" customFormat="1"/>
    <row r="162" s="1307" customFormat="1"/>
    <row r="163" s="1307" customFormat="1"/>
    <row r="164" s="1307" customFormat="1"/>
    <row r="165" s="1307" customFormat="1"/>
    <row r="166" s="1307" customFormat="1"/>
    <row r="167" s="1307" customFormat="1"/>
    <row r="168" s="1307" customFormat="1"/>
    <row r="169" s="1307" customFormat="1"/>
    <row r="170" s="1307" customFormat="1"/>
    <row r="171" s="1307" customFormat="1"/>
    <row r="172" s="1307" customFormat="1"/>
    <row r="173" s="1307" customFormat="1"/>
    <row r="174" s="1307" customFormat="1"/>
    <row r="175" s="1307" customFormat="1"/>
    <row r="176" s="1307" customFormat="1"/>
    <row r="177" s="1307" customFormat="1"/>
    <row r="178" s="1307" customFormat="1"/>
    <row r="179" s="1307" customFormat="1"/>
    <row r="180" s="1307" customFormat="1"/>
    <row r="181" s="1307" customFormat="1"/>
    <row r="182" s="1307" customFormat="1"/>
    <row r="183" s="1307" customFormat="1"/>
    <row r="184" s="1307" customFormat="1"/>
    <row r="185" s="1307" customFormat="1"/>
    <row r="186" s="1307" customFormat="1"/>
    <row r="187" s="1307" customFormat="1"/>
    <row r="188" s="1307" customFormat="1"/>
    <row r="189" s="1307" customFormat="1"/>
    <row r="190" s="1307" customFormat="1"/>
    <row r="191" s="1307" customFormat="1"/>
    <row r="192" s="1307" customFormat="1"/>
    <row r="193" s="1307" customFormat="1"/>
    <row r="194" s="1307" customFormat="1"/>
    <row r="195" s="1307" customFormat="1"/>
    <row r="196" s="1307" customFormat="1"/>
    <row r="197" s="1307" customFormat="1"/>
    <row r="198" s="1307" customFormat="1"/>
    <row r="199" s="1307" customFormat="1"/>
    <row r="200" s="1307" customFormat="1"/>
    <row r="201" s="1307" customFormat="1"/>
    <row r="202" s="1307" customFormat="1"/>
    <row r="203" s="1307" customFormat="1"/>
    <row r="204" s="1307" customFormat="1"/>
    <row r="205" s="1307" customFormat="1"/>
    <row r="206" s="1307" customFormat="1"/>
    <row r="207" s="1307" customFormat="1"/>
    <row r="208" s="1307" customFormat="1"/>
    <row r="209" s="1307" customFormat="1"/>
    <row r="210" s="1307" customFormat="1"/>
    <row r="211" s="1307" customFormat="1"/>
    <row r="212" s="1307" customFormat="1"/>
    <row r="213" s="1307" customFormat="1"/>
    <row r="214" s="1307" customFormat="1"/>
    <row r="215" s="1307" customFormat="1"/>
    <row r="216" s="1307" customFormat="1"/>
    <row r="217" s="1307" customFormat="1"/>
    <row r="218" s="1307" customFormat="1"/>
    <row r="219" s="1307" customFormat="1"/>
    <row r="220" s="1307" customFormat="1"/>
    <row r="221" s="1307" customFormat="1"/>
    <row r="222" s="1307" customFormat="1"/>
    <row r="223" s="1307" customFormat="1"/>
    <row r="224" s="1307" customFormat="1"/>
    <row r="225" s="1307" customFormat="1"/>
    <row r="226" s="1307" customFormat="1"/>
    <row r="227" s="1307" customFormat="1"/>
    <row r="228" s="1307" customFormat="1"/>
    <row r="229" s="1307" customFormat="1"/>
    <row r="230" s="1307" customFormat="1"/>
    <row r="231" s="1307" customFormat="1"/>
    <row r="232" s="1307" customFormat="1"/>
    <row r="233" s="1307" customFormat="1"/>
    <row r="234" s="1307" customFormat="1"/>
    <row r="235" s="1307" customFormat="1"/>
    <row r="236" s="1307" customFormat="1"/>
    <row r="237" s="1307" customFormat="1"/>
    <row r="238" s="1307" customFormat="1"/>
    <row r="239" s="1307" customFormat="1"/>
    <row r="240" s="1307" customFormat="1"/>
    <row r="241" s="1307" customFormat="1"/>
    <row r="242" s="1307" customFormat="1"/>
    <row r="243" s="1307" customFormat="1"/>
    <row r="244" s="1307" customFormat="1"/>
    <row r="245" s="1307" customFormat="1"/>
    <row r="246" s="1307" customFormat="1"/>
    <row r="247" s="1307" customFormat="1"/>
    <row r="248" s="1307" customFormat="1"/>
    <row r="249" s="1307" customFormat="1"/>
    <row r="250" s="1307" customFormat="1"/>
    <row r="251" s="1307" customFormat="1"/>
    <row r="252" s="1307" customFormat="1"/>
    <row r="253" s="1307" customFormat="1"/>
    <row r="254" s="1307" customFormat="1"/>
    <row r="255" s="1307" customFormat="1"/>
    <row r="256" s="1307" customFormat="1"/>
    <row r="257" s="1307" customFormat="1"/>
    <row r="258" s="1307" customFormat="1"/>
    <row r="259" s="1307" customFormat="1"/>
    <row r="260" s="1307" customFormat="1"/>
    <row r="261" s="1307" customFormat="1"/>
    <row r="262" s="1307" customFormat="1"/>
    <row r="263" s="1307" customFormat="1"/>
    <row r="264" s="1307" customFormat="1"/>
    <row r="265" s="1307" customFormat="1"/>
    <row r="266" s="1307" customFormat="1"/>
    <row r="267" s="1307" customFormat="1"/>
    <row r="268" s="1307" customFormat="1"/>
    <row r="269" s="1307" customFormat="1"/>
    <row r="270" s="1307" customFormat="1"/>
    <row r="271" s="1307" customFormat="1"/>
    <row r="272" s="1307" customFormat="1"/>
    <row r="273" s="1307" customFormat="1"/>
    <row r="274" s="1307" customFormat="1"/>
    <row r="275" s="1307" customFormat="1"/>
    <row r="276" s="1307" customFormat="1"/>
    <row r="277" s="1307" customFormat="1"/>
    <row r="278" s="1307" customFormat="1"/>
    <row r="279" s="1307" customFormat="1"/>
    <row r="280" s="1307" customFormat="1"/>
    <row r="281" s="1307" customFormat="1"/>
    <row r="282" s="1307" customFormat="1"/>
    <row r="283" s="1307" customFormat="1"/>
    <row r="284" s="1307" customFormat="1"/>
    <row r="285" s="1307" customFormat="1"/>
    <row r="286" s="1307" customFormat="1"/>
    <row r="287" s="1307" customFormat="1"/>
    <row r="288" s="1307" customFormat="1"/>
    <row r="289" s="1307" customFormat="1"/>
    <row r="290" s="1307" customFormat="1"/>
    <row r="291" s="1307" customFormat="1"/>
    <row r="292" s="1307" customFormat="1"/>
    <row r="293" s="1307" customFormat="1"/>
    <row r="294" s="1307" customFormat="1"/>
    <row r="295" s="1307" customFormat="1"/>
    <row r="296" s="1307" customFormat="1"/>
    <row r="297" s="1307" customFormat="1"/>
    <row r="298" s="1307" customFormat="1"/>
    <row r="299" s="1307" customFormat="1"/>
    <row r="300" s="1307" customFormat="1"/>
    <row r="301" s="1307" customFormat="1"/>
    <row r="302" s="1307" customFormat="1"/>
    <row r="303" s="1307" customFormat="1"/>
    <row r="304" s="1307" customFormat="1"/>
    <row r="305" s="1307" customFormat="1"/>
    <row r="306" s="1307" customFormat="1"/>
    <row r="307" s="1307" customFormat="1"/>
  </sheetData>
  <mergeCells count="11">
    <mergeCell ref="J5:N5"/>
    <mergeCell ref="O5:S5"/>
    <mergeCell ref="F6:I6"/>
    <mergeCell ref="B2:F2"/>
    <mergeCell ref="K6:N6"/>
    <mergeCell ref="P6:S6"/>
    <mergeCell ref="D4:D7"/>
    <mergeCell ref="E4:I4"/>
    <mergeCell ref="J4:N4"/>
    <mergeCell ref="O4:S4"/>
    <mergeCell ref="E5:I5"/>
  </mergeCells>
  <hyperlinks>
    <hyperlink ref="U1" location="Índice!A1" display="Voltar ao Índice" xr:uid="{63C2E45E-4A8B-4019-BB16-5CEFCE9B0BFA}"/>
  </hyperlinks>
  <pageMargins left="0.70866141732283472" right="0.70866141732283472" top="0.74803149606299213" bottom="0.74803149606299213" header="0.31496062992125984" footer="0.31496062992125984"/>
  <pageSetup paperSize="9" scale="38" orientation="landscape" r:id="rId1"/>
  <headerFooter>
    <oddFooter>&amp;C1</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CFB86-3B14-4D99-A0E8-F2592B7159CD}">
  <sheetPr codeName="Sheet98">
    <tabColor rgb="FFFF0000"/>
  </sheetPr>
  <dimension ref="B2:AK25"/>
  <sheetViews>
    <sheetView showGridLines="0" zoomScale="80" zoomScaleNormal="80" workbookViewId="0"/>
  </sheetViews>
  <sheetFormatPr defaultColWidth="8.85546875" defaultRowHeight="18.75"/>
  <cols>
    <col min="1" max="1" width="8.85546875" style="1346"/>
    <col min="2" max="2" width="4.140625" style="1347" customWidth="1"/>
    <col min="3" max="3" width="64.42578125" style="1346" customWidth="1"/>
    <col min="4" max="35" width="16.28515625" style="1346" customWidth="1"/>
    <col min="36" max="36" width="11.28515625" style="1346" customWidth="1"/>
    <col min="37" max="37" width="15.140625" style="1346" bestFit="1" customWidth="1"/>
    <col min="38" max="16384" width="8.85546875" style="1346"/>
  </cols>
  <sheetData>
    <row r="2" spans="2:37" ht="19.5">
      <c r="B2" s="1716" t="s">
        <v>1642</v>
      </c>
      <c r="C2" s="1716"/>
      <c r="D2" s="1716"/>
      <c r="E2" s="1716"/>
      <c r="F2" s="1716"/>
      <c r="AK2" s="4" t="s">
        <v>4</v>
      </c>
    </row>
    <row r="3" spans="2:37">
      <c r="AF3" s="1289"/>
      <c r="AG3" s="1289"/>
      <c r="AH3" s="1289"/>
      <c r="AI3" s="1289"/>
    </row>
    <row r="4" spans="2:37" s="2" customFormat="1"/>
    <row r="5" spans="2:37" ht="31.5" customHeight="1">
      <c r="D5" s="1732" t="s">
        <v>1524</v>
      </c>
      <c r="E5" s="1732"/>
      <c r="F5" s="1732"/>
      <c r="G5" s="1732"/>
      <c r="H5" s="1732"/>
      <c r="I5" s="1732" t="s">
        <v>1523</v>
      </c>
      <c r="J5" s="1732"/>
      <c r="K5" s="1732"/>
      <c r="L5" s="1732"/>
      <c r="M5" s="1732"/>
      <c r="N5" s="1732" t="s">
        <v>1522</v>
      </c>
      <c r="O5" s="1732"/>
      <c r="P5" s="1732"/>
      <c r="Q5" s="1732"/>
      <c r="R5" s="1732"/>
      <c r="S5" s="1365"/>
      <c r="T5" s="1732" t="s">
        <v>1524</v>
      </c>
      <c r="U5" s="1732"/>
      <c r="V5" s="1732"/>
      <c r="W5" s="1732"/>
      <c r="X5" s="1732"/>
      <c r="Y5" s="1732" t="s">
        <v>1523</v>
      </c>
      <c r="Z5" s="1732"/>
      <c r="AA5" s="1732"/>
      <c r="AB5" s="1732"/>
      <c r="AC5" s="1732"/>
      <c r="AD5" s="1732" t="s">
        <v>1522</v>
      </c>
      <c r="AE5" s="1732"/>
      <c r="AF5" s="1732"/>
      <c r="AG5" s="1732"/>
      <c r="AH5" s="1732"/>
      <c r="AI5" s="1732"/>
    </row>
    <row r="6" spans="2:37" ht="33.75" customHeight="1">
      <c r="D6" s="1729" t="s">
        <v>1532</v>
      </c>
      <c r="E6" s="1730"/>
      <c r="F6" s="1730"/>
      <c r="G6" s="1730"/>
      <c r="H6" s="1731"/>
      <c r="I6" s="1729" t="s">
        <v>1532</v>
      </c>
      <c r="J6" s="1730"/>
      <c r="K6" s="1730"/>
      <c r="L6" s="1730"/>
      <c r="M6" s="1731"/>
      <c r="N6" s="1729" t="s">
        <v>1532</v>
      </c>
      <c r="O6" s="1730"/>
      <c r="P6" s="1730"/>
      <c r="Q6" s="1730"/>
      <c r="R6" s="1731"/>
      <c r="S6" s="1727" t="s">
        <v>1533</v>
      </c>
      <c r="T6" s="1729" t="s">
        <v>1532</v>
      </c>
      <c r="U6" s="1730"/>
      <c r="V6" s="1730"/>
      <c r="W6" s="1730"/>
      <c r="X6" s="1731"/>
      <c r="Y6" s="1729" t="s">
        <v>1532</v>
      </c>
      <c r="Z6" s="1730"/>
      <c r="AA6" s="1730"/>
      <c r="AB6" s="1730"/>
      <c r="AC6" s="1731"/>
      <c r="AD6" s="1729" t="s">
        <v>1532</v>
      </c>
      <c r="AE6" s="1730"/>
      <c r="AF6" s="1730"/>
      <c r="AG6" s="1730"/>
      <c r="AH6" s="1731"/>
      <c r="AI6" s="1736" t="s">
        <v>1531</v>
      </c>
    </row>
    <row r="7" spans="2:37" ht="32.25" customHeight="1">
      <c r="D7" s="1364"/>
      <c r="E7" s="1733" t="s">
        <v>1530</v>
      </c>
      <c r="F7" s="1734"/>
      <c r="G7" s="1734"/>
      <c r="H7" s="1735"/>
      <c r="I7" s="1364"/>
      <c r="J7" s="1733" t="s">
        <v>1530</v>
      </c>
      <c r="K7" s="1734"/>
      <c r="L7" s="1734"/>
      <c r="M7" s="1735"/>
      <c r="N7" s="1364"/>
      <c r="O7" s="1733" t="s">
        <v>1530</v>
      </c>
      <c r="P7" s="1734"/>
      <c r="Q7" s="1734"/>
      <c r="R7" s="1735"/>
      <c r="S7" s="1727"/>
      <c r="T7" s="1364"/>
      <c r="U7" s="1733" t="s">
        <v>1530</v>
      </c>
      <c r="V7" s="1734"/>
      <c r="W7" s="1734"/>
      <c r="X7" s="1735"/>
      <c r="Y7" s="1364"/>
      <c r="Z7" s="1733" t="s">
        <v>1530</v>
      </c>
      <c r="AA7" s="1734"/>
      <c r="AB7" s="1734"/>
      <c r="AC7" s="1735"/>
      <c r="AD7" s="1364"/>
      <c r="AE7" s="1733" t="s">
        <v>1530</v>
      </c>
      <c r="AF7" s="1734"/>
      <c r="AG7" s="1734"/>
      <c r="AH7" s="1735"/>
      <c r="AI7" s="1736"/>
    </row>
    <row r="8" spans="2:37" ht="75.75" customHeight="1" thickBot="1">
      <c r="B8" s="1363"/>
      <c r="C8" s="1362" t="s">
        <v>1529</v>
      </c>
      <c r="D8" s="1360"/>
      <c r="E8" s="1359"/>
      <c r="F8" s="1343" t="s">
        <v>1519</v>
      </c>
      <c r="G8" s="1343" t="s">
        <v>1518</v>
      </c>
      <c r="H8" s="1343" t="s">
        <v>1517</v>
      </c>
      <c r="I8" s="1360"/>
      <c r="J8" s="1359"/>
      <c r="K8" s="1343" t="s">
        <v>1519</v>
      </c>
      <c r="L8" s="1343" t="s">
        <v>1518</v>
      </c>
      <c r="M8" s="1343" t="s">
        <v>1517</v>
      </c>
      <c r="N8" s="1360"/>
      <c r="O8" s="1359"/>
      <c r="P8" s="1343" t="s">
        <v>1519</v>
      </c>
      <c r="Q8" s="1343" t="s">
        <v>1518</v>
      </c>
      <c r="R8" s="1361" t="s">
        <v>1517</v>
      </c>
      <c r="S8" s="1728"/>
      <c r="T8" s="1360"/>
      <c r="U8" s="1359"/>
      <c r="V8" s="1343" t="s">
        <v>1519</v>
      </c>
      <c r="W8" s="1343" t="s">
        <v>1518</v>
      </c>
      <c r="X8" s="1343" t="s">
        <v>1517</v>
      </c>
      <c r="Y8" s="1360"/>
      <c r="Z8" s="1359"/>
      <c r="AA8" s="1343" t="s">
        <v>1519</v>
      </c>
      <c r="AB8" s="1343" t="s">
        <v>1518</v>
      </c>
      <c r="AC8" s="1343" t="s">
        <v>1517</v>
      </c>
      <c r="AD8" s="1360"/>
      <c r="AE8" s="1359"/>
      <c r="AF8" s="1343" t="s">
        <v>1519</v>
      </c>
      <c r="AG8" s="1343" t="s">
        <v>1518</v>
      </c>
      <c r="AH8" s="1343" t="s">
        <v>1517</v>
      </c>
      <c r="AI8" s="1737"/>
    </row>
    <row r="9" spans="2:37">
      <c r="B9" s="1358">
        <v>1</v>
      </c>
      <c r="C9" s="1357" t="s">
        <v>1528</v>
      </c>
      <c r="D9" s="1525">
        <v>0.51025877189066271</v>
      </c>
      <c r="E9" s="1525">
        <v>4.1475952360161737E-2</v>
      </c>
      <c r="F9" s="1525">
        <v>0</v>
      </c>
      <c r="G9" s="1525">
        <v>1.5293209626046896E-4</v>
      </c>
      <c r="H9" s="1526">
        <v>6.5668362093609664E-3</v>
      </c>
      <c r="I9" s="1527">
        <v>0</v>
      </c>
      <c r="J9" s="1525">
        <v>0</v>
      </c>
      <c r="K9" s="1525">
        <v>0</v>
      </c>
      <c r="L9" s="1525">
        <v>0</v>
      </c>
      <c r="M9" s="1526">
        <v>0</v>
      </c>
      <c r="N9" s="1527">
        <v>0.51025877189066271</v>
      </c>
      <c r="O9" s="1525">
        <v>4.1475952360161737E-2</v>
      </c>
      <c r="P9" s="1525">
        <v>0</v>
      </c>
      <c r="Q9" s="1525">
        <v>1.5293209626046896E-4</v>
      </c>
      <c r="R9" s="1526">
        <v>6.5668362093609664E-3</v>
      </c>
      <c r="S9" s="1525">
        <v>0.53245882609181849</v>
      </c>
      <c r="T9" s="1527">
        <v>0.35504886971585425</v>
      </c>
      <c r="U9" s="1525">
        <v>5.2277306473879306E-2</v>
      </c>
      <c r="V9" s="1525">
        <v>0</v>
      </c>
      <c r="W9" s="1525">
        <v>2.8864500793501037E-4</v>
      </c>
      <c r="X9" s="1526">
        <v>2.2406375039195115E-2</v>
      </c>
      <c r="Y9" s="1527">
        <v>0</v>
      </c>
      <c r="Z9" s="1525">
        <v>0</v>
      </c>
      <c r="AA9" s="1525">
        <v>0</v>
      </c>
      <c r="AB9" s="1525">
        <v>0</v>
      </c>
      <c r="AC9" s="1526">
        <v>0</v>
      </c>
      <c r="AD9" s="1527">
        <v>0.35504886971585425</v>
      </c>
      <c r="AE9" s="1525">
        <v>5.2277306473879306E-2</v>
      </c>
      <c r="AF9" s="1525">
        <v>0</v>
      </c>
      <c r="AG9" s="1525">
        <v>2.8864500793501037E-4</v>
      </c>
      <c r="AH9" s="1526">
        <v>2.2406375039195115E-2</v>
      </c>
      <c r="AI9" s="1528">
        <v>0.46221054315413956</v>
      </c>
      <c r="AJ9" s="1356"/>
    </row>
    <row r="10" spans="2:37" ht="56.25">
      <c r="B10" s="1351">
        <v>2</v>
      </c>
      <c r="C10" s="1355" t="s">
        <v>1515</v>
      </c>
      <c r="D10" s="1529">
        <v>0.71660368094898375</v>
      </c>
      <c r="E10" s="1529">
        <v>5.824852363052628E-2</v>
      </c>
      <c r="F10" s="1529">
        <v>0</v>
      </c>
      <c r="G10" s="1529">
        <v>2.1477671556615488E-4</v>
      </c>
      <c r="H10" s="1530">
        <v>9.2224166620020268E-3</v>
      </c>
      <c r="I10" s="1531">
        <v>0</v>
      </c>
      <c r="J10" s="1529">
        <v>0</v>
      </c>
      <c r="K10" s="1529">
        <v>0</v>
      </c>
      <c r="L10" s="1529">
        <v>0</v>
      </c>
      <c r="M10" s="1530">
        <v>0</v>
      </c>
      <c r="N10" s="1531">
        <v>0.71660368094898375</v>
      </c>
      <c r="O10" s="1529">
        <v>5.824852363052628E-2</v>
      </c>
      <c r="P10" s="1529">
        <v>0</v>
      </c>
      <c r="Q10" s="1529">
        <v>2.1477671556615488E-4</v>
      </c>
      <c r="R10" s="1530">
        <v>9.2224166620020268E-3</v>
      </c>
      <c r="S10" s="1529">
        <v>0.53161149441166433</v>
      </c>
      <c r="T10" s="1531">
        <v>0.55907764491915934</v>
      </c>
      <c r="U10" s="1529">
        <v>8.2318452131741771E-2</v>
      </c>
      <c r="V10" s="1529">
        <v>0</v>
      </c>
      <c r="W10" s="1529">
        <v>4.5451481477219209E-4</v>
      </c>
      <c r="X10" s="1530">
        <v>3.5282194809165085E-2</v>
      </c>
      <c r="Y10" s="1531">
        <v>0</v>
      </c>
      <c r="Z10" s="1529">
        <v>0</v>
      </c>
      <c r="AA10" s="1529">
        <v>0</v>
      </c>
      <c r="AB10" s="1529">
        <v>0</v>
      </c>
      <c r="AC10" s="1530">
        <v>0</v>
      </c>
      <c r="AD10" s="1531">
        <v>0.55907764491915934</v>
      </c>
      <c r="AE10" s="1529">
        <v>8.2318452131741771E-2</v>
      </c>
      <c r="AF10" s="1529">
        <v>0</v>
      </c>
      <c r="AG10" s="1529">
        <v>4.5451481477219209E-4</v>
      </c>
      <c r="AH10" s="1530">
        <v>3.5282194809165085E-2</v>
      </c>
      <c r="AI10" s="1532">
        <v>0.46151853578169544</v>
      </c>
    </row>
    <row r="11" spans="2:37">
      <c r="B11" s="1351">
        <v>3</v>
      </c>
      <c r="C11" s="1354" t="s">
        <v>1322</v>
      </c>
      <c r="D11" s="1529">
        <v>0.26940998688686379</v>
      </c>
      <c r="E11" s="1529">
        <v>0.11636023398538199</v>
      </c>
      <c r="F11" s="1529">
        <v>0</v>
      </c>
      <c r="G11" s="1529">
        <v>0</v>
      </c>
      <c r="H11" s="1530">
        <v>5.5453486444333233E-2</v>
      </c>
      <c r="I11" s="1531">
        <v>0</v>
      </c>
      <c r="J11" s="1529">
        <v>0</v>
      </c>
      <c r="K11" s="1529">
        <v>0</v>
      </c>
      <c r="L11" s="1529">
        <v>0</v>
      </c>
      <c r="M11" s="1530">
        <v>0</v>
      </c>
      <c r="N11" s="1531">
        <v>0.26940998688686379</v>
      </c>
      <c r="O11" s="1529">
        <v>0.11636023398538199</v>
      </c>
      <c r="P11" s="1529">
        <v>0</v>
      </c>
      <c r="Q11" s="1529">
        <v>0</v>
      </c>
      <c r="R11" s="1530">
        <v>5.5453486444333233E-2</v>
      </c>
      <c r="S11" s="1529">
        <v>2.9653951306582306E-2</v>
      </c>
      <c r="T11" s="1531">
        <v>0.27574116424465173</v>
      </c>
      <c r="U11" s="1529">
        <v>0.21493369680838559</v>
      </c>
      <c r="V11" s="1529">
        <v>0</v>
      </c>
      <c r="W11" s="1529">
        <v>0</v>
      </c>
      <c r="X11" s="1530">
        <v>0.10320599803586626</v>
      </c>
      <c r="Y11" s="1531">
        <v>0</v>
      </c>
      <c r="Z11" s="1529">
        <v>0</v>
      </c>
      <c r="AA11" s="1529">
        <v>0</v>
      </c>
      <c r="AB11" s="1529">
        <v>0</v>
      </c>
      <c r="AC11" s="1530">
        <v>0</v>
      </c>
      <c r="AD11" s="1531">
        <v>0.27574116424465173</v>
      </c>
      <c r="AE11" s="1529">
        <v>0.21493369680838559</v>
      </c>
      <c r="AF11" s="1529">
        <v>0</v>
      </c>
      <c r="AG11" s="1529">
        <v>0</v>
      </c>
      <c r="AH11" s="1530">
        <v>0.10320599803586626</v>
      </c>
      <c r="AI11" s="1532">
        <v>5.5220017720557305E-2</v>
      </c>
    </row>
    <row r="12" spans="2:37">
      <c r="B12" s="1351">
        <v>4</v>
      </c>
      <c r="C12" s="1352" t="s">
        <v>625</v>
      </c>
      <c r="D12" s="1529">
        <v>0.17840660488577734</v>
      </c>
      <c r="E12" s="1529">
        <v>6.3845209617590442E-3</v>
      </c>
      <c r="F12" s="1529">
        <v>0</v>
      </c>
      <c r="G12" s="1529">
        <v>0</v>
      </c>
      <c r="H12" s="1530">
        <v>2.9218690737410619E-4</v>
      </c>
      <c r="I12" s="1531">
        <v>0</v>
      </c>
      <c r="J12" s="1529">
        <v>0</v>
      </c>
      <c r="K12" s="1529">
        <v>0</v>
      </c>
      <c r="L12" s="1529">
        <v>0</v>
      </c>
      <c r="M12" s="1530">
        <v>0</v>
      </c>
      <c r="N12" s="1531">
        <v>0.17840660488577734</v>
      </c>
      <c r="O12" s="1529">
        <v>6.3845209617590442E-3</v>
      </c>
      <c r="P12" s="1529">
        <v>0</v>
      </c>
      <c r="Q12" s="1529">
        <v>0</v>
      </c>
      <c r="R12" s="1530">
        <v>2.9218690737410619E-4</v>
      </c>
      <c r="S12" s="1529">
        <v>2.963482854737257E-3</v>
      </c>
      <c r="T12" s="1531">
        <v>0.351976165758554</v>
      </c>
      <c r="U12" s="1529">
        <v>8.5858461010471718E-3</v>
      </c>
      <c r="V12" s="1529">
        <v>0</v>
      </c>
      <c r="W12" s="1529">
        <v>0</v>
      </c>
      <c r="X12" s="1530">
        <v>7.9531794971582186E-4</v>
      </c>
      <c r="Y12" s="1531">
        <v>0</v>
      </c>
      <c r="Z12" s="1529">
        <v>0</v>
      </c>
      <c r="AA12" s="1529">
        <v>0</v>
      </c>
      <c r="AB12" s="1529">
        <v>0</v>
      </c>
      <c r="AC12" s="1530">
        <v>0</v>
      </c>
      <c r="AD12" s="1531">
        <v>0.351976165758554</v>
      </c>
      <c r="AE12" s="1529">
        <v>8.5858461010471718E-3</v>
      </c>
      <c r="AF12" s="1529">
        <v>0</v>
      </c>
      <c r="AG12" s="1529">
        <v>0</v>
      </c>
      <c r="AH12" s="1530">
        <v>7.9531794971582186E-4</v>
      </c>
      <c r="AI12" s="1532">
        <v>3.7729193123893093E-3</v>
      </c>
    </row>
    <row r="13" spans="2:37">
      <c r="B13" s="1351">
        <v>5</v>
      </c>
      <c r="C13" s="1352" t="s">
        <v>623</v>
      </c>
      <c r="D13" s="1529">
        <v>0.27951422925975039</v>
      </c>
      <c r="E13" s="1529">
        <v>0.12857100280613237</v>
      </c>
      <c r="F13" s="1529">
        <v>0</v>
      </c>
      <c r="G13" s="1529">
        <v>0</v>
      </c>
      <c r="H13" s="1530">
        <v>6.1578128494649303E-2</v>
      </c>
      <c r="I13" s="1531">
        <v>0</v>
      </c>
      <c r="J13" s="1529">
        <v>0</v>
      </c>
      <c r="K13" s="1529">
        <v>0</v>
      </c>
      <c r="L13" s="1529">
        <v>0</v>
      </c>
      <c r="M13" s="1530">
        <v>0</v>
      </c>
      <c r="N13" s="1531">
        <v>0.27951422925975039</v>
      </c>
      <c r="O13" s="1529">
        <v>0.12857100280613237</v>
      </c>
      <c r="P13" s="1529">
        <v>0</v>
      </c>
      <c r="Q13" s="1529">
        <v>0</v>
      </c>
      <c r="R13" s="1530">
        <v>6.1578128494649303E-2</v>
      </c>
      <c r="S13" s="1529">
        <v>2.6690468451845049E-2</v>
      </c>
      <c r="T13" s="1531">
        <v>0.27015040172564903</v>
      </c>
      <c r="U13" s="1529">
        <v>0.2300664023465494</v>
      </c>
      <c r="V13" s="1529">
        <v>0</v>
      </c>
      <c r="W13" s="1529">
        <v>0</v>
      </c>
      <c r="X13" s="1530">
        <v>0.1107163775256183</v>
      </c>
      <c r="Y13" s="1531">
        <v>0</v>
      </c>
      <c r="Z13" s="1529">
        <v>0</v>
      </c>
      <c r="AA13" s="1529">
        <v>0</v>
      </c>
      <c r="AB13" s="1529">
        <v>0</v>
      </c>
      <c r="AC13" s="1530">
        <v>0</v>
      </c>
      <c r="AD13" s="1531">
        <v>0.27015040172564903</v>
      </c>
      <c r="AE13" s="1529">
        <v>0.2300664023465494</v>
      </c>
      <c r="AF13" s="1529">
        <v>0</v>
      </c>
      <c r="AG13" s="1529">
        <v>0</v>
      </c>
      <c r="AH13" s="1530">
        <v>0.1107163775256183</v>
      </c>
      <c r="AI13" s="1532">
        <v>5.1447098408167996E-2</v>
      </c>
    </row>
    <row r="14" spans="2:37">
      <c r="B14" s="1351">
        <v>6</v>
      </c>
      <c r="C14" s="1353" t="s">
        <v>1513</v>
      </c>
      <c r="D14" s="1529">
        <v>0.46216161021607871</v>
      </c>
      <c r="E14" s="1529">
        <v>0.28303237969376621</v>
      </c>
      <c r="F14" s="1529">
        <v>0</v>
      </c>
      <c r="G14" s="1529">
        <v>0</v>
      </c>
      <c r="H14" s="1530">
        <v>0.13630201905944941</v>
      </c>
      <c r="I14" s="1531">
        <v>0</v>
      </c>
      <c r="J14" s="1529">
        <v>0</v>
      </c>
      <c r="K14" s="1529">
        <v>0</v>
      </c>
      <c r="L14" s="1529">
        <v>0</v>
      </c>
      <c r="M14" s="1530">
        <v>0</v>
      </c>
      <c r="N14" s="1531">
        <v>0.46216161021607871</v>
      </c>
      <c r="O14" s="1529">
        <v>0.28303237969376621</v>
      </c>
      <c r="P14" s="1529">
        <v>0</v>
      </c>
      <c r="Q14" s="1529">
        <v>0</v>
      </c>
      <c r="R14" s="1530">
        <v>0.13630201905944941</v>
      </c>
      <c r="S14" s="1529">
        <v>1.2055192420297766E-2</v>
      </c>
      <c r="T14" s="1531">
        <v>0.44839341596776844</v>
      </c>
      <c r="U14" s="1529">
        <v>0.40187874321657624</v>
      </c>
      <c r="V14" s="1529">
        <v>0</v>
      </c>
      <c r="W14" s="1529">
        <v>0</v>
      </c>
      <c r="X14" s="1530">
        <v>0.1935357506988982</v>
      </c>
      <c r="Y14" s="1531">
        <v>0</v>
      </c>
      <c r="Z14" s="1529">
        <v>0</v>
      </c>
      <c r="AA14" s="1529">
        <v>0</v>
      </c>
      <c r="AB14" s="1529">
        <v>0</v>
      </c>
      <c r="AC14" s="1530">
        <v>0</v>
      </c>
      <c r="AD14" s="1531">
        <v>0.44839341596776844</v>
      </c>
      <c r="AE14" s="1529">
        <v>0.40187874321657624</v>
      </c>
      <c r="AF14" s="1529">
        <v>0</v>
      </c>
      <c r="AG14" s="1529">
        <v>0</v>
      </c>
      <c r="AH14" s="1530">
        <v>0.1935357506988982</v>
      </c>
      <c r="AI14" s="1532">
        <v>2.9424243846640382E-2</v>
      </c>
    </row>
    <row r="15" spans="2:37">
      <c r="B15" s="1351">
        <v>7</v>
      </c>
      <c r="C15" s="1353" t="s">
        <v>1527</v>
      </c>
      <c r="D15" s="1529">
        <v>0.10099658296660857</v>
      </c>
      <c r="E15" s="1529">
        <v>4.8853013797635326E-4</v>
      </c>
      <c r="F15" s="1529">
        <v>0</v>
      </c>
      <c r="G15" s="1529">
        <v>0</v>
      </c>
      <c r="H15" s="1530">
        <v>6.0409330529113069E-5</v>
      </c>
      <c r="I15" s="1531">
        <v>0</v>
      </c>
      <c r="J15" s="1529">
        <v>0</v>
      </c>
      <c r="K15" s="1529">
        <v>0</v>
      </c>
      <c r="L15" s="1529">
        <v>0</v>
      </c>
      <c r="M15" s="1530">
        <v>0</v>
      </c>
      <c r="N15" s="1531">
        <v>0.10099658296660857</v>
      </c>
      <c r="O15" s="1529">
        <v>4.8853013797635326E-4</v>
      </c>
      <c r="P15" s="1529">
        <v>0</v>
      </c>
      <c r="Q15" s="1529">
        <v>0</v>
      </c>
      <c r="R15" s="1530">
        <v>6.0409330529113069E-5</v>
      </c>
      <c r="S15" s="1529">
        <v>6.6547902057609437E-3</v>
      </c>
      <c r="T15" s="1531">
        <v>4.9019502692257974E-3</v>
      </c>
      <c r="U15" s="1529">
        <v>6.508040691890906E-4</v>
      </c>
      <c r="V15" s="1529">
        <v>0</v>
      </c>
      <c r="W15" s="1529">
        <v>0</v>
      </c>
      <c r="X15" s="1530">
        <v>8.0475358773543092E-5</v>
      </c>
      <c r="Y15" s="1531">
        <v>0</v>
      </c>
      <c r="Z15" s="1529">
        <v>0</v>
      </c>
      <c r="AA15" s="1529">
        <v>0</v>
      </c>
      <c r="AB15" s="1529">
        <v>0</v>
      </c>
      <c r="AC15" s="1530">
        <v>0</v>
      </c>
      <c r="AD15" s="1531">
        <v>4.9019502692257974E-3</v>
      </c>
      <c r="AE15" s="1529">
        <v>6.508040691890906E-4</v>
      </c>
      <c r="AF15" s="1529">
        <v>0</v>
      </c>
      <c r="AG15" s="1529">
        <v>0</v>
      </c>
      <c r="AH15" s="1530">
        <v>8.0475358773543092E-5</v>
      </c>
      <c r="AI15" s="1532">
        <v>1.7312732376908065E-2</v>
      </c>
    </row>
    <row r="16" spans="2:37">
      <c r="B16" s="1351">
        <v>8</v>
      </c>
      <c r="C16" s="1353" t="s">
        <v>1511</v>
      </c>
      <c r="D16" s="1529">
        <v>0.20670835393426465</v>
      </c>
      <c r="E16" s="1529">
        <v>1.3083159844232977E-2</v>
      </c>
      <c r="F16" s="1529">
        <v>0</v>
      </c>
      <c r="G16" s="1529">
        <v>0</v>
      </c>
      <c r="H16" s="1530">
        <v>0</v>
      </c>
      <c r="I16" s="1531">
        <v>0</v>
      </c>
      <c r="J16" s="1529">
        <v>0</v>
      </c>
      <c r="K16" s="1529">
        <v>0</v>
      </c>
      <c r="L16" s="1529">
        <v>0</v>
      </c>
      <c r="M16" s="1530">
        <v>0</v>
      </c>
      <c r="N16" s="1531">
        <v>0.20670835393426465</v>
      </c>
      <c r="O16" s="1529">
        <v>1.3083159844232977E-2</v>
      </c>
      <c r="P16" s="1529">
        <v>0</v>
      </c>
      <c r="Q16" s="1529">
        <v>0</v>
      </c>
      <c r="R16" s="1530">
        <v>0</v>
      </c>
      <c r="S16" s="1529">
        <v>9.0963360739042905E-4</v>
      </c>
      <c r="T16" s="1531">
        <v>0.18809681972930334</v>
      </c>
      <c r="U16" s="1529">
        <v>3.1684708741046337E-5</v>
      </c>
      <c r="V16" s="1529">
        <v>0</v>
      </c>
      <c r="W16" s="1533">
        <v>0</v>
      </c>
      <c r="X16" s="1530">
        <v>0</v>
      </c>
      <c r="Y16" s="1531">
        <v>0</v>
      </c>
      <c r="Z16" s="1529">
        <v>0</v>
      </c>
      <c r="AA16" s="1529">
        <v>0</v>
      </c>
      <c r="AB16" s="1529">
        <v>0</v>
      </c>
      <c r="AC16" s="1530">
        <v>0</v>
      </c>
      <c r="AD16" s="1531">
        <v>0.18809681972930334</v>
      </c>
      <c r="AE16" s="1529">
        <v>3.1684708741046337E-5</v>
      </c>
      <c r="AF16" s="1529">
        <v>0</v>
      </c>
      <c r="AG16" s="1529">
        <v>0</v>
      </c>
      <c r="AH16" s="1530">
        <v>0</v>
      </c>
      <c r="AI16" s="1532">
        <v>1.1071809248901024E-4</v>
      </c>
    </row>
    <row r="17" spans="2:35" ht="37.5">
      <c r="B17" s="1351">
        <v>9</v>
      </c>
      <c r="C17" s="1354" t="s">
        <v>1526</v>
      </c>
      <c r="D17" s="1529">
        <v>0.222379483848827</v>
      </c>
      <c r="E17" s="1529">
        <v>9.6036971075706204E-2</v>
      </c>
      <c r="F17" s="1529">
        <v>0</v>
      </c>
      <c r="G17" s="1529">
        <v>6.6868813795791995E-5</v>
      </c>
      <c r="H17" s="1530">
        <v>8.8741463378352495E-2</v>
      </c>
      <c r="I17" s="1531">
        <v>0</v>
      </c>
      <c r="J17" s="1529">
        <v>0</v>
      </c>
      <c r="K17" s="1529">
        <v>0</v>
      </c>
      <c r="L17" s="1529">
        <v>0</v>
      </c>
      <c r="M17" s="1530">
        <v>0</v>
      </c>
      <c r="N17" s="1531">
        <v>0.222379483848827</v>
      </c>
      <c r="O17" s="1529">
        <v>9.6036971075706204E-2</v>
      </c>
      <c r="P17" s="1529">
        <v>0</v>
      </c>
      <c r="Q17" s="1529">
        <v>6.6868813795791995E-5</v>
      </c>
      <c r="R17" s="1530">
        <v>8.8741463378352495E-2</v>
      </c>
      <c r="S17" s="1529">
        <v>3.6717083457159717E-2</v>
      </c>
      <c r="T17" s="1531">
        <v>0.18098569096857015</v>
      </c>
      <c r="U17" s="1529">
        <v>0.1108750416684937</v>
      </c>
      <c r="V17" s="1529">
        <v>0</v>
      </c>
      <c r="W17" s="1529">
        <v>3.2126754164287312E-5</v>
      </c>
      <c r="X17" s="1530">
        <v>0.10296134597641578</v>
      </c>
      <c r="Y17" s="1531">
        <v>0</v>
      </c>
      <c r="Z17" s="1529">
        <v>0</v>
      </c>
      <c r="AA17" s="1529">
        <v>0</v>
      </c>
      <c r="AB17" s="1529">
        <v>0</v>
      </c>
      <c r="AC17" s="1530">
        <v>0</v>
      </c>
      <c r="AD17" s="1531">
        <v>0.18098569096857015</v>
      </c>
      <c r="AE17" s="1529">
        <v>0.1108750416684937</v>
      </c>
      <c r="AF17" s="1529">
        <v>0</v>
      </c>
      <c r="AG17" s="1529">
        <v>3.2126754164287312E-5</v>
      </c>
      <c r="AH17" s="1530">
        <v>0.10296134597641578</v>
      </c>
      <c r="AI17" s="1532">
        <v>0.10279925681533443</v>
      </c>
    </row>
    <row r="18" spans="2:35">
      <c r="B18" s="1351">
        <v>10</v>
      </c>
      <c r="C18" s="1354" t="s">
        <v>619</v>
      </c>
      <c r="D18" s="1534">
        <v>0.8115017231095093</v>
      </c>
      <c r="E18" s="1534">
        <v>5.3400128026341975E-2</v>
      </c>
      <c r="F18" s="1534">
        <v>0</v>
      </c>
      <c r="G18" s="1534">
        <v>2.4869883155287256E-4</v>
      </c>
      <c r="H18" s="1535">
        <v>0</v>
      </c>
      <c r="I18" s="1536"/>
      <c r="J18" s="1537"/>
      <c r="K18" s="1537"/>
      <c r="L18" s="1537"/>
      <c r="M18" s="1538"/>
      <c r="N18" s="1539">
        <v>0.8115017231095093</v>
      </c>
      <c r="O18" s="1534">
        <v>5.3400128026341975E-2</v>
      </c>
      <c r="P18" s="1534">
        <v>0</v>
      </c>
      <c r="Q18" s="1534">
        <v>2.4869883155287256E-4</v>
      </c>
      <c r="R18" s="1535">
        <v>0</v>
      </c>
      <c r="S18" s="1534">
        <v>0.44922825818093698</v>
      </c>
      <c r="T18" s="1539">
        <v>0.75569149812473757</v>
      </c>
      <c r="U18" s="1534">
        <v>4.9738092985663979E-2</v>
      </c>
      <c r="V18" s="1534">
        <v>0</v>
      </c>
      <c r="W18" s="1534">
        <v>6.9739638611691305E-4</v>
      </c>
      <c r="X18" s="1535">
        <v>0</v>
      </c>
      <c r="Y18" s="1540"/>
      <c r="Z18" s="1541"/>
      <c r="AA18" s="1541"/>
      <c r="AB18" s="1541"/>
      <c r="AC18" s="1542"/>
      <c r="AD18" s="1539">
        <v>0.75569149812473757</v>
      </c>
      <c r="AE18" s="1534">
        <v>4.9738092985663979E-2</v>
      </c>
      <c r="AF18" s="1534">
        <v>0</v>
      </c>
      <c r="AG18" s="1534">
        <v>6.9739638611691305E-4</v>
      </c>
      <c r="AH18" s="1535">
        <v>0</v>
      </c>
      <c r="AI18" s="1532">
        <v>0.29605029429871577</v>
      </c>
    </row>
    <row r="19" spans="2:35" ht="37.5">
      <c r="B19" s="1351">
        <v>11</v>
      </c>
      <c r="C19" s="1353" t="s">
        <v>1508</v>
      </c>
      <c r="D19" s="1529">
        <v>0.89524671900445196</v>
      </c>
      <c r="E19" s="1529">
        <v>5.873967405114959E-2</v>
      </c>
      <c r="F19" s="1529">
        <v>0</v>
      </c>
      <c r="G19" s="1529">
        <v>0</v>
      </c>
      <c r="H19" s="1530">
        <v>0</v>
      </c>
      <c r="I19" s="1536"/>
      <c r="J19" s="1537"/>
      <c r="K19" s="1537"/>
      <c r="L19" s="1537"/>
      <c r="M19" s="1538"/>
      <c r="N19" s="1531">
        <v>0.89524671900445196</v>
      </c>
      <c r="O19" s="1529">
        <v>5.873967405114959E-2</v>
      </c>
      <c r="P19" s="1529">
        <v>0</v>
      </c>
      <c r="Q19" s="1529">
        <v>0</v>
      </c>
      <c r="R19" s="1530">
        <v>0</v>
      </c>
      <c r="S19" s="1529">
        <v>0.4064905763047082</v>
      </c>
      <c r="T19" s="1531">
        <v>0.87622089217766153</v>
      </c>
      <c r="U19" s="1529">
        <v>5.6968409839812363E-2</v>
      </c>
      <c r="V19" s="1529">
        <v>0</v>
      </c>
      <c r="W19" s="1529">
        <v>0</v>
      </c>
      <c r="X19" s="1530">
        <v>0</v>
      </c>
      <c r="Y19" s="1540"/>
      <c r="Z19" s="1541"/>
      <c r="AA19" s="1541"/>
      <c r="AB19" s="1541"/>
      <c r="AC19" s="1542"/>
      <c r="AD19" s="1531">
        <v>0.87622089217766153</v>
      </c>
      <c r="AE19" s="1529">
        <v>5.6968409839812363E-2</v>
      </c>
      <c r="AF19" s="1529">
        <v>0</v>
      </c>
      <c r="AG19" s="1529">
        <v>0</v>
      </c>
      <c r="AH19" s="1530">
        <v>0</v>
      </c>
      <c r="AI19" s="1532">
        <v>0.25485199080918841</v>
      </c>
    </row>
    <row r="20" spans="2:35">
      <c r="B20" s="1351">
        <v>12</v>
      </c>
      <c r="C20" s="1353" t="s">
        <v>1507</v>
      </c>
      <c r="D20" s="1529">
        <v>1</v>
      </c>
      <c r="E20" s="1529">
        <v>0</v>
      </c>
      <c r="F20" s="1529">
        <v>0</v>
      </c>
      <c r="G20" s="1529">
        <v>0</v>
      </c>
      <c r="H20" s="1530">
        <v>0</v>
      </c>
      <c r="I20" s="1536"/>
      <c r="J20" s="1537"/>
      <c r="K20" s="1537"/>
      <c r="L20" s="1537"/>
      <c r="M20" s="1538"/>
      <c r="N20" s="1531">
        <v>1</v>
      </c>
      <c r="O20" s="1529">
        <v>0</v>
      </c>
      <c r="P20" s="1529">
        <v>0</v>
      </c>
      <c r="Q20" s="1529">
        <v>0</v>
      </c>
      <c r="R20" s="1530">
        <v>0</v>
      </c>
      <c r="S20" s="1529">
        <v>9.9033903632835484E-4</v>
      </c>
      <c r="T20" s="1531">
        <v>1</v>
      </c>
      <c r="U20" s="1529">
        <v>0</v>
      </c>
      <c r="V20" s="1529">
        <v>0</v>
      </c>
      <c r="W20" s="1529">
        <v>0</v>
      </c>
      <c r="X20" s="1530">
        <v>0</v>
      </c>
      <c r="Y20" s="1540"/>
      <c r="Z20" s="1541"/>
      <c r="AA20" s="1541"/>
      <c r="AB20" s="1541"/>
      <c r="AC20" s="1542"/>
      <c r="AD20" s="1531">
        <v>1</v>
      </c>
      <c r="AE20" s="1529">
        <v>0</v>
      </c>
      <c r="AF20" s="1529">
        <v>0</v>
      </c>
      <c r="AG20" s="1529">
        <v>0</v>
      </c>
      <c r="AH20" s="1530">
        <v>0</v>
      </c>
      <c r="AI20" s="1532">
        <v>1.1672800397212243E-3</v>
      </c>
    </row>
    <row r="21" spans="2:35">
      <c r="B21" s="1351">
        <v>13</v>
      </c>
      <c r="C21" s="1353" t="s">
        <v>1506</v>
      </c>
      <c r="D21" s="1529">
        <v>1</v>
      </c>
      <c r="E21" s="1529">
        <v>0.18507896536109089</v>
      </c>
      <c r="F21" s="1529">
        <v>0</v>
      </c>
      <c r="G21" s="1529">
        <v>0.18507896536109089</v>
      </c>
      <c r="H21" s="1530">
        <v>0</v>
      </c>
      <c r="I21" s="1536"/>
      <c r="J21" s="1537"/>
      <c r="K21" s="1537"/>
      <c r="L21" s="1537"/>
      <c r="M21" s="1538"/>
      <c r="N21" s="1531">
        <v>1</v>
      </c>
      <c r="O21" s="1529">
        <v>0.18507896536109089</v>
      </c>
      <c r="P21" s="1529">
        <v>0</v>
      </c>
      <c r="Q21" s="1529">
        <v>0.18507896536109089</v>
      </c>
      <c r="R21" s="1530">
        <v>0</v>
      </c>
      <c r="S21" s="1529">
        <v>6.0364797637678283E-4</v>
      </c>
      <c r="T21" s="1531">
        <v>1</v>
      </c>
      <c r="U21" s="1529">
        <v>0.49624704286807308</v>
      </c>
      <c r="V21" s="1529">
        <v>0</v>
      </c>
      <c r="W21" s="1529">
        <v>0.49624704286807308</v>
      </c>
      <c r="X21" s="1530">
        <v>0</v>
      </c>
      <c r="Y21" s="1540"/>
      <c r="Z21" s="1541"/>
      <c r="AA21" s="1541"/>
      <c r="AB21" s="1541"/>
      <c r="AC21" s="1542"/>
      <c r="AD21" s="1531">
        <v>1</v>
      </c>
      <c r="AE21" s="1529">
        <v>0.49624704286807308</v>
      </c>
      <c r="AF21" s="1529">
        <v>0</v>
      </c>
      <c r="AG21" s="1529">
        <v>0.49624704286807308</v>
      </c>
      <c r="AH21" s="1530">
        <v>0</v>
      </c>
      <c r="AI21" s="1532">
        <v>4.160516587857257E-4</v>
      </c>
    </row>
    <row r="22" spans="2:35">
      <c r="B22" s="1351">
        <v>14</v>
      </c>
      <c r="C22" s="1352" t="s">
        <v>1505</v>
      </c>
      <c r="D22" s="1529">
        <v>1.5678758920501946E-2</v>
      </c>
      <c r="E22" s="1529">
        <v>0</v>
      </c>
      <c r="F22" s="1529">
        <v>0</v>
      </c>
      <c r="G22" s="1529">
        <v>0</v>
      </c>
      <c r="H22" s="1530">
        <v>0</v>
      </c>
      <c r="I22" s="1536"/>
      <c r="J22" s="1537"/>
      <c r="K22" s="1537"/>
      <c r="L22" s="1537"/>
      <c r="M22" s="1538"/>
      <c r="N22" s="1531">
        <v>1.5678758920501946E-2</v>
      </c>
      <c r="O22" s="1529">
        <v>0</v>
      </c>
      <c r="P22" s="1529">
        <v>0</v>
      </c>
      <c r="Q22" s="1529">
        <v>0</v>
      </c>
      <c r="R22" s="1530">
        <v>0</v>
      </c>
      <c r="S22" s="1529">
        <v>1.6012201466985333E-2</v>
      </c>
      <c r="T22" s="1531">
        <v>6.3146897306533306E-2</v>
      </c>
      <c r="U22" s="1529">
        <v>0</v>
      </c>
      <c r="V22" s="1529">
        <v>0</v>
      </c>
      <c r="W22" s="1529">
        <v>0</v>
      </c>
      <c r="X22" s="1530">
        <v>0</v>
      </c>
      <c r="Y22" s="1540"/>
      <c r="Z22" s="1541"/>
      <c r="AA22" s="1541"/>
      <c r="AB22" s="1541"/>
      <c r="AC22" s="1542"/>
      <c r="AD22" s="1531">
        <v>6.3146897306533306E-2</v>
      </c>
      <c r="AE22" s="1529">
        <v>0</v>
      </c>
      <c r="AF22" s="1529">
        <v>0</v>
      </c>
      <c r="AG22" s="1529">
        <v>0</v>
      </c>
      <c r="AH22" s="1530">
        <v>0</v>
      </c>
      <c r="AI22" s="1532">
        <v>7.4489669470879137E-3</v>
      </c>
    </row>
    <row r="23" spans="2:35">
      <c r="B23" s="1351">
        <v>15</v>
      </c>
      <c r="C23" s="1350" t="s">
        <v>1504</v>
      </c>
      <c r="D23" s="1529">
        <v>0</v>
      </c>
      <c r="E23" s="1529">
        <v>0</v>
      </c>
      <c r="F23" s="1529">
        <v>0</v>
      </c>
      <c r="G23" s="1529">
        <v>0</v>
      </c>
      <c r="H23" s="1530">
        <v>0</v>
      </c>
      <c r="I23" s="1536"/>
      <c r="J23" s="1537"/>
      <c r="K23" s="1537"/>
      <c r="L23" s="1537"/>
      <c r="M23" s="1538"/>
      <c r="N23" s="1531">
        <v>0</v>
      </c>
      <c r="O23" s="1529">
        <v>0</v>
      </c>
      <c r="P23" s="1529">
        <v>0</v>
      </c>
      <c r="Q23" s="1529">
        <v>0</v>
      </c>
      <c r="R23" s="1530">
        <v>0</v>
      </c>
      <c r="S23" s="1529">
        <v>0</v>
      </c>
      <c r="T23" s="1531">
        <v>0</v>
      </c>
      <c r="U23" s="1529">
        <v>0</v>
      </c>
      <c r="V23" s="1529">
        <v>0</v>
      </c>
      <c r="W23" s="1529">
        <v>0</v>
      </c>
      <c r="X23" s="1530">
        <v>0</v>
      </c>
      <c r="Y23" s="1540"/>
      <c r="Z23" s="1541"/>
      <c r="AA23" s="1541"/>
      <c r="AB23" s="1541"/>
      <c r="AC23" s="1542"/>
      <c r="AD23" s="1531">
        <v>0</v>
      </c>
      <c r="AE23" s="1529">
        <v>0</v>
      </c>
      <c r="AF23" s="1529">
        <v>0</v>
      </c>
      <c r="AG23" s="1529">
        <v>0</v>
      </c>
      <c r="AH23" s="1530">
        <v>0</v>
      </c>
      <c r="AI23" s="1532">
        <v>0</v>
      </c>
    </row>
    <row r="24" spans="2:35">
      <c r="B24" s="1351">
        <v>16</v>
      </c>
      <c r="C24" s="1350" t="s">
        <v>1503</v>
      </c>
      <c r="D24" s="1529">
        <v>1.5678758920501946E-2</v>
      </c>
      <c r="E24" s="1529">
        <v>0</v>
      </c>
      <c r="F24" s="1529">
        <v>0</v>
      </c>
      <c r="G24" s="1529">
        <v>0</v>
      </c>
      <c r="H24" s="1530">
        <v>0</v>
      </c>
      <c r="I24" s="1539">
        <v>0</v>
      </c>
      <c r="J24" s="1534">
        <v>0</v>
      </c>
      <c r="K24" s="1534">
        <v>0</v>
      </c>
      <c r="L24" s="1534">
        <v>0</v>
      </c>
      <c r="M24" s="1535">
        <v>0</v>
      </c>
      <c r="N24" s="1539">
        <v>1.5678758920501946E-2</v>
      </c>
      <c r="O24" s="1534">
        <v>0</v>
      </c>
      <c r="P24" s="1534">
        <v>0</v>
      </c>
      <c r="Q24" s="1534">
        <v>0</v>
      </c>
      <c r="R24" s="1535">
        <v>0</v>
      </c>
      <c r="S24" s="1534">
        <v>1.6012201466985333E-2</v>
      </c>
      <c r="T24" s="1539">
        <v>6.3146897306533306E-2</v>
      </c>
      <c r="U24" s="1534">
        <v>0</v>
      </c>
      <c r="V24" s="1534">
        <v>0</v>
      </c>
      <c r="W24" s="1534">
        <v>0</v>
      </c>
      <c r="X24" s="1535">
        <v>0</v>
      </c>
      <c r="Y24" s="1539">
        <v>0</v>
      </c>
      <c r="Z24" s="1534">
        <v>0</v>
      </c>
      <c r="AA24" s="1534">
        <v>0</v>
      </c>
      <c r="AB24" s="1534">
        <v>0</v>
      </c>
      <c r="AC24" s="1535">
        <v>0</v>
      </c>
      <c r="AD24" s="1539">
        <v>6.3146897306533306E-2</v>
      </c>
      <c r="AE24" s="1534">
        <v>0</v>
      </c>
      <c r="AF24" s="1534">
        <v>0</v>
      </c>
      <c r="AG24" s="1534">
        <v>0</v>
      </c>
      <c r="AH24" s="1535">
        <v>0</v>
      </c>
      <c r="AI24" s="1532">
        <v>7.4489669470879137E-3</v>
      </c>
    </row>
    <row r="25" spans="2:35" ht="38.25" thickBot="1">
      <c r="B25" s="1349">
        <v>17</v>
      </c>
      <c r="C25" s="1348" t="s">
        <v>1502</v>
      </c>
      <c r="D25" s="1543">
        <v>0</v>
      </c>
      <c r="E25" s="1543">
        <v>0</v>
      </c>
      <c r="F25" s="1543">
        <v>0</v>
      </c>
      <c r="G25" s="1543">
        <v>0</v>
      </c>
      <c r="H25" s="1544">
        <v>0</v>
      </c>
      <c r="I25" s="1545"/>
      <c r="J25" s="1546"/>
      <c r="K25" s="1546"/>
      <c r="L25" s="1546"/>
      <c r="M25" s="1547"/>
      <c r="N25" s="1548">
        <v>0</v>
      </c>
      <c r="O25" s="1543">
        <v>0</v>
      </c>
      <c r="P25" s="1543">
        <v>0</v>
      </c>
      <c r="Q25" s="1543">
        <v>0</v>
      </c>
      <c r="R25" s="1544">
        <v>0</v>
      </c>
      <c r="S25" s="1543">
        <v>8.4733168015411944E-4</v>
      </c>
      <c r="T25" s="1548">
        <v>0</v>
      </c>
      <c r="U25" s="1543">
        <v>0</v>
      </c>
      <c r="V25" s="1543">
        <v>0</v>
      </c>
      <c r="W25" s="1543">
        <v>0</v>
      </c>
      <c r="X25" s="1544">
        <v>0</v>
      </c>
      <c r="Y25" s="1545"/>
      <c r="Z25" s="1546"/>
      <c r="AA25" s="1546"/>
      <c r="AB25" s="1546"/>
      <c r="AC25" s="1547"/>
      <c r="AD25" s="1548">
        <v>0</v>
      </c>
      <c r="AE25" s="1543">
        <v>0</v>
      </c>
      <c r="AF25" s="1543">
        <v>0</v>
      </c>
      <c r="AG25" s="1543">
        <v>0</v>
      </c>
      <c r="AH25" s="1544">
        <v>0</v>
      </c>
      <c r="AI25" s="1549">
        <v>6.9200737244413479E-4</v>
      </c>
    </row>
  </sheetData>
  <mergeCells count="21">
    <mergeCell ref="AD5:AI5"/>
    <mergeCell ref="AD6:AH6"/>
    <mergeCell ref="AI6:AI8"/>
    <mergeCell ref="U7:X7"/>
    <mergeCell ref="Z7:AC7"/>
    <mergeCell ref="AE7:AH7"/>
    <mergeCell ref="S6:S8"/>
    <mergeCell ref="T6:X6"/>
    <mergeCell ref="Y6:AC6"/>
    <mergeCell ref="Y5:AC5"/>
    <mergeCell ref="B2:F2"/>
    <mergeCell ref="D5:H5"/>
    <mergeCell ref="I5:M5"/>
    <mergeCell ref="N5:R5"/>
    <mergeCell ref="T5:X5"/>
    <mergeCell ref="O7:R7"/>
    <mergeCell ref="J7:M7"/>
    <mergeCell ref="E7:H7"/>
    <mergeCell ref="N6:R6"/>
    <mergeCell ref="I6:M6"/>
    <mergeCell ref="D6:H6"/>
  </mergeCells>
  <hyperlinks>
    <hyperlink ref="AK2" location="Índice!A1" display="Voltar ao Índice" xr:uid="{478D443C-7DEA-4082-8D9E-CFB55A87AA9B}"/>
  </hyperlinks>
  <pageMargins left="0.70866141732283472" right="0.70866141732283472" top="0.74803149606299213" bottom="0.74803149606299213" header="0.31496062992125984" footer="0.31496062992125984"/>
  <pageSetup paperSize="9" scale="20" orientation="landscape" r:id="rId1"/>
  <headerFooter>
    <oddFooter>&amp;C1</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pageSetUpPr fitToPage="1"/>
  </sheetPr>
  <dimension ref="B1:K37"/>
  <sheetViews>
    <sheetView showGridLines="0" zoomScale="90" zoomScaleNormal="90" zoomScalePageLayoutView="70" workbookViewId="0"/>
  </sheetViews>
  <sheetFormatPr defaultColWidth="9.140625" defaultRowHeight="16.5"/>
  <cols>
    <col min="1" max="1" width="6.28515625" style="1143" customWidth="1"/>
    <col min="2" max="2" width="61.42578125" style="1143" bestFit="1" customWidth="1"/>
    <col min="3" max="9" width="20.7109375" style="1143" customWidth="1"/>
    <col min="10" max="10" width="6.28515625" style="1143" customWidth="1"/>
    <col min="11" max="11" width="14.140625" style="1143" customWidth="1"/>
    <col min="12" max="16384" width="9.140625" style="1143"/>
  </cols>
  <sheetData>
    <row r="1" spans="2:11" ht="45.75" customHeight="1">
      <c r="B1" s="1565" t="s">
        <v>1598</v>
      </c>
      <c r="C1" s="1565"/>
      <c r="D1" s="1565"/>
      <c r="E1" s="1565"/>
      <c r="F1" s="1565"/>
      <c r="G1" s="1565"/>
      <c r="H1" s="1565"/>
      <c r="I1" s="1565"/>
      <c r="K1" s="4" t="s">
        <v>4</v>
      </c>
    </row>
    <row r="4" spans="2:11" ht="17.25" thickBot="1">
      <c r="C4" s="52" t="s">
        <v>6</v>
      </c>
      <c r="D4" s="52" t="s">
        <v>7</v>
      </c>
      <c r="E4" s="52" t="s">
        <v>8</v>
      </c>
      <c r="F4" s="52" t="s">
        <v>9</v>
      </c>
      <c r="G4" s="52" t="s">
        <v>10</v>
      </c>
      <c r="H4" s="52" t="s">
        <v>71</v>
      </c>
      <c r="I4" s="52" t="s">
        <v>72</v>
      </c>
    </row>
    <row r="5" spans="2:11" ht="14.25" customHeight="1">
      <c r="B5" s="466" t="s">
        <v>82</v>
      </c>
      <c r="C5" s="1566" t="s">
        <v>83</v>
      </c>
      <c r="D5" s="1568" t="s">
        <v>84</v>
      </c>
      <c r="E5" s="1566" t="s">
        <v>85</v>
      </c>
      <c r="F5" s="1566"/>
      <c r="G5" s="1566"/>
      <c r="H5" s="1566"/>
      <c r="I5" s="1566"/>
    </row>
    <row r="6" spans="2:11" ht="82.5">
      <c r="B6" s="466"/>
      <c r="C6" s="1567"/>
      <c r="D6" s="1569"/>
      <c r="E6" s="1105" t="s">
        <v>86</v>
      </c>
      <c r="F6" s="1105" t="s">
        <v>87</v>
      </c>
      <c r="G6" s="1105" t="s">
        <v>88</v>
      </c>
      <c r="H6" s="1105" t="s">
        <v>89</v>
      </c>
      <c r="I6" s="1105" t="s">
        <v>90</v>
      </c>
    </row>
    <row r="7" spans="2:11" ht="20.100000000000001" customHeight="1">
      <c r="B7" s="55" t="s">
        <v>91</v>
      </c>
      <c r="C7" s="56"/>
      <c r="D7" s="56"/>
      <c r="E7" s="56"/>
      <c r="F7" s="56"/>
      <c r="G7" s="56"/>
      <c r="H7" s="56"/>
      <c r="I7" s="56"/>
    </row>
    <row r="8" spans="2:11" ht="20.100000000000001" customHeight="1">
      <c r="B8" s="57" t="s">
        <v>92</v>
      </c>
      <c r="C8" s="58">
        <v>1702624.43</v>
      </c>
      <c r="D8" s="58">
        <v>1702624.43</v>
      </c>
      <c r="E8" s="59">
        <v>1702624.43</v>
      </c>
      <c r="F8" s="59"/>
      <c r="G8" s="59"/>
      <c r="H8" s="60"/>
      <c r="I8" s="59"/>
    </row>
    <row r="9" spans="2:11" ht="20.100000000000001" customHeight="1">
      <c r="B9" s="57" t="s">
        <v>93</v>
      </c>
      <c r="C9" s="58">
        <v>295285.21500000003</v>
      </c>
      <c r="D9" s="58">
        <v>295285.21500000003</v>
      </c>
      <c r="E9" s="59">
        <v>295285.21500000003</v>
      </c>
      <c r="F9" s="59"/>
      <c r="G9" s="59"/>
      <c r="H9" s="60"/>
      <c r="I9" s="59"/>
    </row>
    <row r="10" spans="2:11" ht="20.100000000000001" customHeight="1">
      <c r="B10" s="57" t="s">
        <v>94</v>
      </c>
      <c r="C10" s="58">
        <v>169525.505</v>
      </c>
      <c r="D10" s="58">
        <v>169525.505</v>
      </c>
      <c r="E10" s="59">
        <v>169525.505</v>
      </c>
      <c r="F10" s="59"/>
      <c r="G10" s="59"/>
      <c r="H10" s="60"/>
      <c r="I10" s="59"/>
    </row>
    <row r="11" spans="2:11" ht="20.100000000000001" customHeight="1">
      <c r="B11" s="57" t="s">
        <v>95</v>
      </c>
      <c r="C11" s="61">
        <v>38102621.038000003</v>
      </c>
      <c r="D11" s="61">
        <v>38102621.038000003</v>
      </c>
      <c r="E11" s="59">
        <v>30759529.230999999</v>
      </c>
      <c r="F11" s="59"/>
      <c r="G11" s="59">
        <v>7343091.807</v>
      </c>
      <c r="H11" s="59"/>
      <c r="I11" s="59"/>
    </row>
    <row r="12" spans="2:11" ht="20.100000000000001" customHeight="1">
      <c r="B12" s="57" t="s">
        <v>96</v>
      </c>
      <c r="C12" s="58">
        <v>14890263.786</v>
      </c>
      <c r="D12" s="58">
        <v>14890263.786</v>
      </c>
      <c r="E12" s="59">
        <v>11646199.399</v>
      </c>
      <c r="F12" s="59">
        <v>1694368.547</v>
      </c>
      <c r="G12" s="59"/>
      <c r="H12" s="59">
        <v>1549695.84</v>
      </c>
      <c r="I12" s="59"/>
    </row>
    <row r="13" spans="2:11" ht="20.100000000000001" customHeight="1">
      <c r="B13" s="57" t="s">
        <v>97</v>
      </c>
      <c r="C13" s="58">
        <v>25843.82</v>
      </c>
      <c r="D13" s="58">
        <v>25843.82</v>
      </c>
      <c r="E13" s="59">
        <v>25843.82</v>
      </c>
      <c r="F13" s="59"/>
      <c r="G13" s="59"/>
      <c r="H13" s="60"/>
      <c r="I13" s="59"/>
    </row>
    <row r="14" spans="2:11" ht="20.100000000000001" customHeight="1">
      <c r="B14" s="57" t="s">
        <v>98</v>
      </c>
      <c r="C14" s="58">
        <v>126489.5</v>
      </c>
      <c r="D14" s="58">
        <v>126489.5</v>
      </c>
      <c r="E14" s="59">
        <v>126489.5</v>
      </c>
      <c r="F14" s="59"/>
      <c r="G14" s="59"/>
      <c r="H14" s="60"/>
      <c r="I14" s="59"/>
    </row>
    <row r="15" spans="2:11" ht="20.100000000000001" customHeight="1">
      <c r="B15" s="57" t="s">
        <v>99</v>
      </c>
      <c r="C15" s="58">
        <v>258130.565</v>
      </c>
      <c r="D15" s="58">
        <v>258130.565</v>
      </c>
      <c r="E15" s="59">
        <v>258130.565</v>
      </c>
      <c r="F15" s="59"/>
      <c r="G15" s="59"/>
      <c r="H15" s="60"/>
      <c r="I15" s="59"/>
    </row>
    <row r="16" spans="2:11" ht="20.100000000000001" customHeight="1">
      <c r="B16" s="57" t="s">
        <v>100</v>
      </c>
      <c r="C16" s="58">
        <v>37562.851000000002</v>
      </c>
      <c r="D16" s="58">
        <v>37562.851000000002</v>
      </c>
      <c r="E16" s="59">
        <v>37562.851000000002</v>
      </c>
      <c r="F16" s="59"/>
      <c r="G16" s="59"/>
      <c r="H16" s="60"/>
      <c r="I16" s="59"/>
    </row>
    <row r="17" spans="2:9" ht="20.100000000000001" customHeight="1">
      <c r="B17" s="57" t="s">
        <v>101</v>
      </c>
      <c r="C17" s="58">
        <v>7096.5519999999997</v>
      </c>
      <c r="D17" s="58">
        <v>7096.5519999999997</v>
      </c>
      <c r="E17" s="59">
        <v>7096.5519999999997</v>
      </c>
      <c r="F17" s="59"/>
      <c r="G17" s="59"/>
      <c r="H17" s="60"/>
      <c r="I17" s="59"/>
    </row>
    <row r="18" spans="2:9" ht="20.100000000000001" customHeight="1">
      <c r="B18" s="57" t="s">
        <v>102</v>
      </c>
      <c r="C18" s="58">
        <v>118040.63</v>
      </c>
      <c r="D18" s="58">
        <v>118040.63</v>
      </c>
      <c r="E18" s="59">
        <v>118040.63</v>
      </c>
      <c r="F18" s="59"/>
      <c r="G18" s="59"/>
      <c r="H18" s="60"/>
      <c r="I18" s="59"/>
    </row>
    <row r="19" spans="2:9" ht="20.100000000000001" customHeight="1">
      <c r="B19" s="62" t="s">
        <v>103</v>
      </c>
      <c r="C19" s="63">
        <v>352462.88199999998</v>
      </c>
      <c r="D19" s="63">
        <v>352462.88199999998</v>
      </c>
      <c r="E19" s="64">
        <v>352462.88199999998</v>
      </c>
      <c r="F19" s="64"/>
      <c r="G19" s="64"/>
      <c r="H19" s="65"/>
      <c r="I19" s="64"/>
    </row>
    <row r="20" spans="2:9" ht="20.100000000000001" customHeight="1" thickBot="1">
      <c r="B20" s="66" t="s">
        <v>146</v>
      </c>
      <c r="C20" s="67">
        <f t="shared" ref="C20:I20" si="0">SUM(C8:C19)</f>
        <v>56085946.774000004</v>
      </c>
      <c r="D20" s="67">
        <f t="shared" si="0"/>
        <v>56085946.774000004</v>
      </c>
      <c r="E20" s="67">
        <f t="shared" si="0"/>
        <v>45498790.580000006</v>
      </c>
      <c r="F20" s="67">
        <f t="shared" si="0"/>
        <v>1694368.547</v>
      </c>
      <c r="G20" s="67">
        <f t="shared" si="0"/>
        <v>7343091.807</v>
      </c>
      <c r="H20" s="67">
        <f t="shared" si="0"/>
        <v>1549695.84</v>
      </c>
      <c r="I20" s="67">
        <f t="shared" si="0"/>
        <v>0</v>
      </c>
    </row>
    <row r="21" spans="2:9" ht="20.100000000000001" customHeight="1">
      <c r="B21" s="68" t="s">
        <v>104</v>
      </c>
      <c r="C21" s="69"/>
      <c r="D21" s="69"/>
      <c r="E21" s="69"/>
      <c r="F21" s="69"/>
      <c r="G21" s="69"/>
      <c r="H21" s="70"/>
      <c r="I21" s="70"/>
    </row>
    <row r="22" spans="2:9" ht="20.100000000000001" customHeight="1">
      <c r="B22" s="1180" t="s">
        <v>105</v>
      </c>
      <c r="C22" s="59">
        <v>49115279.770999998</v>
      </c>
      <c r="D22" s="59">
        <v>49115279.770999998</v>
      </c>
      <c r="E22" s="59"/>
      <c r="F22" s="59"/>
      <c r="G22" s="59"/>
      <c r="H22" s="60"/>
      <c r="I22" s="59">
        <v>49115279.770999998</v>
      </c>
    </row>
    <row r="23" spans="2:9" ht="20.100000000000001" customHeight="1">
      <c r="B23" s="1181" t="s">
        <v>106</v>
      </c>
      <c r="C23" s="58">
        <v>4644026.0070000002</v>
      </c>
      <c r="D23" s="58">
        <v>4644026.0070000002</v>
      </c>
      <c r="E23" s="1474"/>
      <c r="F23" s="1474"/>
      <c r="G23" s="1474"/>
      <c r="H23" s="1474"/>
      <c r="I23" s="1474">
        <v>4644026.0070000002</v>
      </c>
    </row>
    <row r="24" spans="2:9" ht="20.100000000000001" customHeight="1">
      <c r="B24" s="1181" t="s">
        <v>107</v>
      </c>
      <c r="C24" s="58">
        <v>37156848.681000002</v>
      </c>
      <c r="D24" s="58">
        <v>37156848.681000002</v>
      </c>
      <c r="E24" s="1474"/>
      <c r="F24" s="1474"/>
      <c r="G24" s="1474"/>
      <c r="H24" s="1474"/>
      <c r="I24" s="1474">
        <v>37156848.681000002</v>
      </c>
    </row>
    <row r="25" spans="2:9" ht="20.100000000000001" customHeight="1">
      <c r="B25" s="1181" t="s">
        <v>108</v>
      </c>
      <c r="C25" s="58">
        <v>7016535.0010000002</v>
      </c>
      <c r="D25" s="58">
        <v>7016535.0010000002</v>
      </c>
      <c r="E25" s="1474"/>
      <c r="F25" s="1474"/>
      <c r="G25" s="1474"/>
      <c r="H25" s="1474"/>
      <c r="I25" s="1474">
        <v>7016535.0010000002</v>
      </c>
    </row>
    <row r="26" spans="2:9" ht="20.100000000000001" customHeight="1">
      <c r="B26" s="1181" t="s">
        <v>109</v>
      </c>
      <c r="C26" s="58">
        <v>0</v>
      </c>
      <c r="D26" s="58">
        <v>0</v>
      </c>
      <c r="E26" s="1474"/>
      <c r="F26" s="1474"/>
      <c r="G26" s="1474"/>
      <c r="H26" s="1474"/>
      <c r="I26" s="1474"/>
    </row>
    <row r="27" spans="2:9" ht="20.100000000000001" customHeight="1">
      <c r="B27" s="1181" t="s">
        <v>1420</v>
      </c>
      <c r="C27" s="58">
        <v>297870.08199999999</v>
      </c>
      <c r="D27" s="58">
        <v>297870.08199999999</v>
      </c>
      <c r="E27" s="1474"/>
      <c r="F27" s="1474"/>
      <c r="G27" s="1474"/>
      <c r="H27" s="1474"/>
      <c r="I27" s="1474"/>
    </row>
    <row r="28" spans="2:9" ht="20.100000000000001" customHeight="1">
      <c r="B28" s="1180" t="s">
        <v>110</v>
      </c>
      <c r="C28" s="58">
        <v>1557420.7069999999</v>
      </c>
      <c r="D28" s="58">
        <v>1557420.7069999999</v>
      </c>
      <c r="E28" s="1474"/>
      <c r="F28" s="1474">
        <v>1557420.7069999999</v>
      </c>
      <c r="G28" s="1474"/>
      <c r="H28" s="1474">
        <v>1557420.7069999999</v>
      </c>
      <c r="I28" s="1474"/>
    </row>
    <row r="29" spans="2:9" ht="20.100000000000001" customHeight="1">
      <c r="B29" s="1180" t="s">
        <v>111</v>
      </c>
      <c r="C29" s="58">
        <v>0</v>
      </c>
      <c r="D29" s="58">
        <v>0</v>
      </c>
      <c r="E29" s="1474"/>
      <c r="F29" s="1474"/>
      <c r="G29" s="1474"/>
      <c r="H29" s="1474"/>
      <c r="I29" s="1474"/>
    </row>
    <row r="30" spans="2:9" ht="20.100000000000001" customHeight="1">
      <c r="B30" s="1180" t="s">
        <v>112</v>
      </c>
      <c r="C30" s="58">
        <v>18344.2</v>
      </c>
      <c r="D30" s="58">
        <v>18344.2</v>
      </c>
      <c r="E30" s="1474"/>
      <c r="F30" s="1474">
        <v>18344.2</v>
      </c>
      <c r="G30" s="1474"/>
      <c r="H30" s="1474"/>
      <c r="I30" s="1474"/>
    </row>
    <row r="31" spans="2:9" ht="20.100000000000001" customHeight="1">
      <c r="B31" s="1180" t="s">
        <v>113</v>
      </c>
      <c r="C31" s="58">
        <v>0</v>
      </c>
      <c r="D31" s="58">
        <v>0</v>
      </c>
      <c r="E31" s="1474"/>
      <c r="F31" s="1474"/>
      <c r="G31" s="1474"/>
      <c r="H31" s="1474"/>
      <c r="I31" s="1474"/>
    </row>
    <row r="32" spans="2:9" ht="20.100000000000001" customHeight="1">
      <c r="B32" s="1180" t="s">
        <v>114</v>
      </c>
      <c r="C32" s="58">
        <v>130519.997</v>
      </c>
      <c r="D32" s="58">
        <v>130519.997</v>
      </c>
      <c r="E32" s="1474"/>
      <c r="F32" s="1474"/>
      <c r="G32" s="1474"/>
      <c r="H32" s="1474"/>
      <c r="I32" s="1474">
        <v>130519.997</v>
      </c>
    </row>
    <row r="33" spans="2:9" ht="20.100000000000001" customHeight="1">
      <c r="B33" s="1180" t="s">
        <v>115</v>
      </c>
      <c r="C33" s="58">
        <v>79928.926999999996</v>
      </c>
      <c r="D33" s="58">
        <v>79928.926999999996</v>
      </c>
      <c r="E33" s="1474"/>
      <c r="F33" s="1474"/>
      <c r="G33" s="1474"/>
      <c r="H33" s="1474"/>
      <c r="I33" s="1474">
        <v>79928.926999999996</v>
      </c>
    </row>
    <row r="34" spans="2:9" ht="20.100000000000001" customHeight="1">
      <c r="B34" s="1180" t="s">
        <v>116</v>
      </c>
      <c r="C34" s="58">
        <v>112436.14599999999</v>
      </c>
      <c r="D34" s="58">
        <v>112436.14599999999</v>
      </c>
      <c r="E34" s="1474">
        <v>112436.14599999999</v>
      </c>
      <c r="F34" s="1474"/>
      <c r="G34" s="1474"/>
      <c r="H34" s="1474"/>
      <c r="I34" s="1474">
        <v>112436.14599999999</v>
      </c>
    </row>
    <row r="35" spans="2:9" ht="20.100000000000001" customHeight="1">
      <c r="B35" s="1182" t="s">
        <v>1421</v>
      </c>
      <c r="C35" s="58">
        <v>33852.71</v>
      </c>
      <c r="D35" s="58">
        <v>33852.71</v>
      </c>
      <c r="E35" s="1474"/>
      <c r="F35" s="1474"/>
      <c r="G35" s="1474"/>
      <c r="H35" s="1474"/>
      <c r="I35" s="1474">
        <v>33852.71</v>
      </c>
    </row>
    <row r="36" spans="2:9" ht="20.100000000000001" customHeight="1">
      <c r="B36" s="1183" t="s">
        <v>117</v>
      </c>
      <c r="C36" s="63">
        <v>470319.21299998922</v>
      </c>
      <c r="D36" s="63">
        <f>+C36</f>
        <v>470319.21299998922</v>
      </c>
      <c r="E36" s="1475"/>
      <c r="F36" s="1475"/>
      <c r="G36" s="1475"/>
      <c r="H36" s="1475"/>
      <c r="I36" s="1475">
        <f>+C36</f>
        <v>470319.21299998922</v>
      </c>
    </row>
    <row r="37" spans="2:9" ht="20.100000000000001" customHeight="1" thickBot="1">
      <c r="B37" s="71" t="s">
        <v>147</v>
      </c>
      <c r="C37" s="72">
        <f>+C22+C28+C29+C30+C31+C32+C33+C34+C35+C36</f>
        <v>51518101.670999996</v>
      </c>
      <c r="D37" s="72">
        <f>+D22+D28+D29+D30+D31+D32+D33+D34+D35+D36</f>
        <v>51518101.670999996</v>
      </c>
      <c r="E37" s="72">
        <f>+E22+E28+E29+E30+E31+E32+E33+E34+E35+E36</f>
        <v>112436.14599999999</v>
      </c>
      <c r="F37" s="72">
        <f>+F22+F28+F29+F30+F31+F32+F33+F34+F35+F36</f>
        <v>1575764.9069999999</v>
      </c>
      <c r="G37" s="72">
        <f t="shared" ref="G37" si="1">SUM(G22:G36)</f>
        <v>0</v>
      </c>
      <c r="H37" s="72">
        <f>+H22+H28+H29+H30+H31+H32+H33+H34+H35+H36</f>
        <v>1557420.7069999999</v>
      </c>
      <c r="I37" s="72">
        <f>+I22+I28+I29+I30+I31+I32+I33+I34+I35+I36</f>
        <v>49942336.763999991</v>
      </c>
    </row>
  </sheetData>
  <mergeCells count="4">
    <mergeCell ref="B1:I1"/>
    <mergeCell ref="C5:C6"/>
    <mergeCell ref="D5:D6"/>
    <mergeCell ref="E5:I5"/>
  </mergeCells>
  <conditionalFormatting sqref="C8:I19 C22:I36">
    <cfRule type="cellIs" dxfId="14" priority="1" stopIfTrue="1" operator="lessThan">
      <formula>0</formula>
    </cfRule>
  </conditionalFormatting>
  <hyperlinks>
    <hyperlink ref="K1" location="Índice!A1" display="Voltar ao Índice" xr:uid="{00000000-0004-0000-0500-000000000000}"/>
  </hyperlinks>
  <pageMargins left="0.7" right="0.7" top="0.75" bottom="0.75" header="0.3" footer="0.3"/>
  <pageSetup paperSize="9" scale="56" orientation="landscape" r:id="rId1"/>
  <headerFooter>
    <oddFooter>&amp;C&amp;P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EF59E-6F39-4F34-A98B-72A82BDE9A2D}">
  <sheetPr codeName="Sheet99">
    <tabColor rgb="FFFF0000"/>
  </sheetPr>
  <dimension ref="A1:J16"/>
  <sheetViews>
    <sheetView showGridLines="0" zoomScale="80" zoomScaleNormal="80" zoomScalePageLayoutView="70" workbookViewId="0"/>
  </sheetViews>
  <sheetFormatPr defaultColWidth="8.85546875" defaultRowHeight="16.5"/>
  <cols>
    <col min="1" max="1" width="4.7109375" style="101" customWidth="1"/>
    <col min="2" max="2" width="3.42578125" style="1005" customWidth="1"/>
    <col min="3" max="3" width="37.140625" style="1005" customWidth="1"/>
    <col min="4" max="4" width="62.140625" style="1005" bestFit="1" customWidth="1"/>
    <col min="5" max="8" width="18.42578125" style="1005" customWidth="1"/>
    <col min="9" max="9" width="8.85546875" style="1005"/>
    <col min="10" max="10" width="15.140625" style="1005" bestFit="1" customWidth="1"/>
    <col min="11" max="16384" width="8.85546875" style="1005"/>
  </cols>
  <sheetData>
    <row r="1" spans="2:10" ht="19.5">
      <c r="C1" s="1033" t="s">
        <v>1643</v>
      </c>
      <c r="J1" s="4" t="s">
        <v>4</v>
      </c>
    </row>
    <row r="2" spans="2:10">
      <c r="C2" s="1296" t="s">
        <v>1225</v>
      </c>
    </row>
    <row r="3" spans="2:10">
      <c r="C3" s="545"/>
    </row>
    <row r="4" spans="2:10" s="1047" customFormat="1" ht="17.25" thickBot="1">
      <c r="C4" s="1009" t="s">
        <v>6</v>
      </c>
      <c r="D4" s="1009" t="s">
        <v>7</v>
      </c>
      <c r="E4" s="1009" t="s">
        <v>8</v>
      </c>
      <c r="F4" s="1009" t="s">
        <v>9</v>
      </c>
      <c r="G4" s="1009" t="s">
        <v>10</v>
      </c>
      <c r="H4" s="1009" t="s">
        <v>71</v>
      </c>
    </row>
    <row r="5" spans="2:10" s="1047" customFormat="1" ht="81.75" customHeight="1">
      <c r="B5" s="1074"/>
      <c r="C5" s="1072" t="s">
        <v>1323</v>
      </c>
      <c r="D5" s="1072" t="s">
        <v>1324</v>
      </c>
      <c r="E5" s="1073" t="s">
        <v>1534</v>
      </c>
      <c r="F5" s="1119" t="s">
        <v>1325</v>
      </c>
      <c r="G5" s="1119" t="s">
        <v>1326</v>
      </c>
      <c r="H5" s="1073" t="s">
        <v>1327</v>
      </c>
    </row>
    <row r="6" spans="2:10" s="1047" customFormat="1" ht="31.5" customHeight="1">
      <c r="B6" s="1075">
        <v>1</v>
      </c>
      <c r="C6" s="1738" t="s">
        <v>1328</v>
      </c>
      <c r="D6" s="1076" t="s">
        <v>1322</v>
      </c>
      <c r="E6" s="1266">
        <v>50.076444000000002</v>
      </c>
      <c r="F6" s="1435" t="s">
        <v>1759</v>
      </c>
      <c r="G6" s="1435" t="s">
        <v>1760</v>
      </c>
      <c r="H6" s="1436" t="s">
        <v>185</v>
      </c>
    </row>
    <row r="7" spans="2:10" s="1047" customFormat="1" ht="31.5" customHeight="1">
      <c r="B7" s="1047">
        <v>2</v>
      </c>
      <c r="C7" s="1739"/>
      <c r="D7" s="1077" t="s">
        <v>1329</v>
      </c>
      <c r="E7" s="1267">
        <v>417.35496699999999</v>
      </c>
      <c r="F7" s="941" t="s">
        <v>1759</v>
      </c>
      <c r="G7" s="941" t="s">
        <v>1760</v>
      </c>
      <c r="H7" s="1048" t="s">
        <v>185</v>
      </c>
    </row>
    <row r="8" spans="2:10" s="1047" customFormat="1" ht="31.5" customHeight="1">
      <c r="B8" s="1047">
        <v>3</v>
      </c>
      <c r="C8" s="1739"/>
      <c r="D8" s="1082" t="s">
        <v>1301</v>
      </c>
      <c r="E8" s="1267">
        <v>0</v>
      </c>
      <c r="F8" s="941" t="s">
        <v>185</v>
      </c>
      <c r="G8" s="941" t="s">
        <v>185</v>
      </c>
      <c r="H8" s="1048" t="s">
        <v>185</v>
      </c>
    </row>
    <row r="9" spans="2:10" s="1047" customFormat="1" ht="31.5" customHeight="1">
      <c r="B9" s="1047">
        <v>4</v>
      </c>
      <c r="C9" s="1740"/>
      <c r="D9" s="1077" t="s">
        <v>1330</v>
      </c>
      <c r="E9" s="1267">
        <v>0</v>
      </c>
      <c r="F9" s="941" t="s">
        <v>185</v>
      </c>
      <c r="G9" s="941" t="s">
        <v>185</v>
      </c>
      <c r="H9" s="1048" t="s">
        <v>185</v>
      </c>
    </row>
    <row r="10" spans="2:10" s="1047" customFormat="1" ht="31.5" customHeight="1">
      <c r="B10" s="1047">
        <v>5</v>
      </c>
      <c r="C10" s="1739" t="s">
        <v>1331</v>
      </c>
      <c r="D10" s="1082" t="s">
        <v>1322</v>
      </c>
      <c r="E10" s="1267">
        <v>202.98926</v>
      </c>
      <c r="F10" s="941" t="s">
        <v>1759</v>
      </c>
      <c r="G10" s="941" t="s">
        <v>1760</v>
      </c>
      <c r="H10" s="1048" t="s">
        <v>185</v>
      </c>
    </row>
    <row r="11" spans="2:10" s="1047" customFormat="1" ht="31.5" customHeight="1">
      <c r="B11" s="1047">
        <v>6</v>
      </c>
      <c r="C11" s="1739"/>
      <c r="D11" s="1082" t="s">
        <v>1329</v>
      </c>
      <c r="E11" s="1267">
        <v>1362.8113109999999</v>
      </c>
      <c r="F11" s="941" t="s">
        <v>1759</v>
      </c>
      <c r="G11" s="941" t="s">
        <v>1760</v>
      </c>
      <c r="H11" s="1048" t="s">
        <v>185</v>
      </c>
    </row>
    <row r="12" spans="2:10" s="1047" customFormat="1" ht="31.5" customHeight="1">
      <c r="B12" s="1047">
        <v>7</v>
      </c>
      <c r="C12" s="1739"/>
      <c r="D12" s="1077" t="s">
        <v>1301</v>
      </c>
      <c r="E12" s="1267">
        <v>837.19693400000006</v>
      </c>
      <c r="F12" s="941" t="s">
        <v>1759</v>
      </c>
      <c r="G12" s="941" t="s">
        <v>1760</v>
      </c>
      <c r="H12" s="1048" t="s">
        <v>185</v>
      </c>
    </row>
    <row r="13" spans="2:10" s="1047" customFormat="1" ht="31.5" customHeight="1">
      <c r="B13" s="1047">
        <v>8</v>
      </c>
      <c r="C13" s="1739"/>
      <c r="D13" s="1077" t="s">
        <v>619</v>
      </c>
      <c r="E13" s="1267">
        <v>2113.9242859999999</v>
      </c>
      <c r="F13" s="941" t="s">
        <v>1759</v>
      </c>
      <c r="G13" s="941" t="s">
        <v>1760</v>
      </c>
      <c r="H13" s="1048" t="s">
        <v>185</v>
      </c>
    </row>
    <row r="14" spans="2:10" s="1047" customFormat="1" ht="31.5" customHeight="1">
      <c r="B14" s="1047">
        <v>9</v>
      </c>
      <c r="C14" s="1739"/>
      <c r="D14" s="1077" t="s">
        <v>1302</v>
      </c>
      <c r="E14" s="1267">
        <v>2106.7413740000002</v>
      </c>
      <c r="F14" s="941" t="s">
        <v>1759</v>
      </c>
      <c r="G14" s="941" t="s">
        <v>1760</v>
      </c>
      <c r="H14" s="1048" t="s">
        <v>185</v>
      </c>
    </row>
    <row r="15" spans="2:10" s="1047" customFormat="1" ht="31.5" customHeight="1">
      <c r="B15" s="1047">
        <v>10</v>
      </c>
      <c r="C15" s="1739"/>
      <c r="D15" s="1082" t="s">
        <v>1332</v>
      </c>
      <c r="E15" s="1267">
        <v>16.759184000000001</v>
      </c>
      <c r="F15" s="941" t="s">
        <v>1759</v>
      </c>
      <c r="G15" s="941" t="s">
        <v>1760</v>
      </c>
      <c r="H15" s="1048" t="s">
        <v>185</v>
      </c>
    </row>
    <row r="16" spans="2:10" s="1047" customFormat="1" ht="31.5" customHeight="1" thickBot="1">
      <c r="B16" s="1079">
        <v>11</v>
      </c>
      <c r="C16" s="1741"/>
      <c r="D16" s="1080" t="s">
        <v>1330</v>
      </c>
      <c r="E16" s="1268">
        <v>7.5065330000000001</v>
      </c>
      <c r="F16" s="1103" t="s">
        <v>1759</v>
      </c>
      <c r="G16" s="1103" t="s">
        <v>1760</v>
      </c>
      <c r="H16" s="1437" t="s">
        <v>185</v>
      </c>
    </row>
  </sheetData>
  <mergeCells count="2">
    <mergeCell ref="C6:C9"/>
    <mergeCell ref="C10:C16"/>
  </mergeCells>
  <hyperlinks>
    <hyperlink ref="J1" location="Índice!A1" display="Voltar ao Índice" xr:uid="{0C92A363-2A6E-4088-98FC-793A0E3B6A98}"/>
  </hyperlinks>
  <pageMargins left="0.70866141732283472" right="0.70866141732283472" top="0.74803149606299213" bottom="0.74803149606299213" header="0.31496062992125984" footer="0.31496062992125984"/>
  <pageSetup paperSize="9" scale="55" orientation="landscape" r:id="rId1"/>
  <headerFooter>
    <oddFooter>&amp;C1</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81">
    <tabColor rgb="FFFF0000"/>
    <pageSetUpPr fitToPage="1"/>
  </sheetPr>
  <dimension ref="A1:K27"/>
  <sheetViews>
    <sheetView showGridLines="0" zoomScale="85" zoomScaleNormal="85" zoomScalePageLayoutView="60" workbookViewId="0">
      <selection activeCell="B2" sqref="B2"/>
    </sheetView>
  </sheetViews>
  <sheetFormatPr defaultColWidth="9.140625" defaultRowHeight="18.75"/>
  <cols>
    <col min="1" max="1" width="4.7109375" style="456" customWidth="1"/>
    <col min="2" max="2" width="9.5703125" style="5" customWidth="1"/>
    <col min="3" max="3" width="8.140625" style="5" customWidth="1"/>
    <col min="4" max="4" width="6.42578125" style="5" customWidth="1"/>
    <col min="5" max="5" width="77.28515625" style="5" customWidth="1"/>
    <col min="6" max="9" width="24.28515625" style="5" customWidth="1"/>
    <col min="10" max="10" width="4.7109375" style="456" customWidth="1"/>
    <col min="11" max="11" width="19" style="5" customWidth="1"/>
    <col min="12" max="16384" width="9.140625" style="5"/>
  </cols>
  <sheetData>
    <row r="1" spans="2:11" ht="25.5" customHeight="1">
      <c r="B1" s="1" t="s">
        <v>1631</v>
      </c>
      <c r="K1" s="4" t="s">
        <v>4</v>
      </c>
    </row>
    <row r="2" spans="2:11" ht="22.5" customHeight="1">
      <c r="B2" s="31"/>
    </row>
    <row r="3" spans="2:11" ht="19.5" customHeight="1">
      <c r="B3" s="31"/>
      <c r="C3" s="31"/>
      <c r="D3" s="31"/>
      <c r="E3" s="31"/>
      <c r="F3" s="551" t="s">
        <v>6</v>
      </c>
      <c r="G3" s="551" t="s">
        <v>7</v>
      </c>
      <c r="H3" s="551" t="s">
        <v>8</v>
      </c>
      <c r="I3" s="551" t="s">
        <v>9</v>
      </c>
      <c r="J3" s="114"/>
    </row>
    <row r="4" spans="2:11" ht="35.1" customHeight="1" thickBot="1">
      <c r="B4" s="31"/>
      <c r="C4" s="1742"/>
      <c r="D4" s="1742"/>
      <c r="E4" s="1742"/>
      <c r="F4" s="939" t="s">
        <v>1153</v>
      </c>
      <c r="G4" s="939" t="s">
        <v>1152</v>
      </c>
      <c r="H4" s="939" t="s">
        <v>1151</v>
      </c>
      <c r="I4" s="938" t="s">
        <v>1150</v>
      </c>
      <c r="J4" s="886"/>
    </row>
    <row r="5" spans="2:11" ht="19.5" customHeight="1">
      <c r="B5" s="937">
        <v>1</v>
      </c>
      <c r="C5" s="1743" t="s">
        <v>1149</v>
      </c>
      <c r="D5" s="1743"/>
      <c r="E5" s="936" t="s">
        <v>1148</v>
      </c>
      <c r="F5" s="935">
        <v>4</v>
      </c>
      <c r="G5" s="935">
        <v>3</v>
      </c>
      <c r="H5" s="935">
        <v>27</v>
      </c>
      <c r="I5" s="935">
        <v>48</v>
      </c>
      <c r="J5" s="114"/>
    </row>
    <row r="6" spans="2:11" ht="19.5" customHeight="1">
      <c r="B6" s="925">
        <v>2</v>
      </c>
      <c r="C6" s="1744"/>
      <c r="D6" s="1744"/>
      <c r="E6" s="934" t="s">
        <v>1147</v>
      </c>
      <c r="F6" s="923">
        <v>497000.16</v>
      </c>
      <c r="G6" s="923">
        <v>1882142.29</v>
      </c>
      <c r="H6" s="923">
        <v>4249581.29</v>
      </c>
      <c r="I6" s="923">
        <v>4123383.16</v>
      </c>
      <c r="J6" s="114"/>
    </row>
    <row r="7" spans="2:11" ht="19.5" customHeight="1">
      <c r="B7" s="925">
        <v>3</v>
      </c>
      <c r="C7" s="1744"/>
      <c r="D7" s="1744"/>
      <c r="E7" s="924" t="s">
        <v>1140</v>
      </c>
      <c r="F7" s="923">
        <v>497000.16</v>
      </c>
      <c r="G7" s="923">
        <v>1850000.12</v>
      </c>
      <c r="H7" s="923">
        <v>4029184.31</v>
      </c>
      <c r="I7" s="923">
        <v>3984123.44</v>
      </c>
      <c r="J7" s="114"/>
    </row>
    <row r="8" spans="2:11" ht="19.5" customHeight="1">
      <c r="B8" s="925">
        <v>4</v>
      </c>
      <c r="C8" s="1744"/>
      <c r="D8" s="1744"/>
      <c r="E8" s="924" t="s">
        <v>1144</v>
      </c>
      <c r="F8" s="933"/>
      <c r="G8" s="933"/>
      <c r="H8" s="933"/>
      <c r="I8" s="933"/>
      <c r="J8" s="114"/>
    </row>
    <row r="9" spans="2:11" ht="19.5" customHeight="1">
      <c r="B9" s="925" t="s">
        <v>1146</v>
      </c>
      <c r="C9" s="1744"/>
      <c r="D9" s="1744"/>
      <c r="E9" s="928" t="s">
        <v>1138</v>
      </c>
      <c r="F9" s="923">
        <v>0</v>
      </c>
      <c r="G9" s="923">
        <v>0</v>
      </c>
      <c r="H9" s="923">
        <v>0</v>
      </c>
      <c r="I9" s="923">
        <v>0</v>
      </c>
      <c r="J9" s="114"/>
    </row>
    <row r="10" spans="2:11" ht="39" customHeight="1">
      <c r="B10" s="925">
        <v>5</v>
      </c>
      <c r="C10" s="1744"/>
      <c r="D10" s="1744"/>
      <c r="E10" s="927" t="s">
        <v>1135</v>
      </c>
      <c r="F10" s="923">
        <v>0</v>
      </c>
      <c r="G10" s="923">
        <v>0</v>
      </c>
      <c r="H10" s="923">
        <v>0</v>
      </c>
      <c r="I10" s="923">
        <v>0</v>
      </c>
      <c r="J10" s="114"/>
    </row>
    <row r="11" spans="2:11" ht="19.5" customHeight="1">
      <c r="B11" s="925" t="s">
        <v>1145</v>
      </c>
      <c r="C11" s="1744"/>
      <c r="D11" s="1744"/>
      <c r="E11" s="924" t="s">
        <v>1132</v>
      </c>
      <c r="F11" s="923">
        <v>0</v>
      </c>
      <c r="G11" s="923">
        <v>0</v>
      </c>
      <c r="H11" s="923">
        <v>0</v>
      </c>
      <c r="I11" s="923">
        <v>0</v>
      </c>
      <c r="J11" s="114"/>
    </row>
    <row r="12" spans="2:11" ht="19.5" customHeight="1">
      <c r="B12" s="925">
        <v>6</v>
      </c>
      <c r="C12" s="1744"/>
      <c r="D12" s="1744"/>
      <c r="E12" s="924" t="s">
        <v>1144</v>
      </c>
      <c r="F12" s="933"/>
      <c r="G12" s="933"/>
      <c r="H12" s="933"/>
      <c r="I12" s="933"/>
      <c r="J12" s="114"/>
    </row>
    <row r="13" spans="2:11" ht="19.5" customHeight="1">
      <c r="B13" s="925">
        <v>7</v>
      </c>
      <c r="C13" s="1744"/>
      <c r="D13" s="1744"/>
      <c r="E13" s="924" t="s">
        <v>1130</v>
      </c>
      <c r="F13" s="923">
        <v>0</v>
      </c>
      <c r="G13" s="923">
        <v>32142.17</v>
      </c>
      <c r="H13" s="923">
        <v>220396.98</v>
      </c>
      <c r="I13" s="923">
        <v>139259.72</v>
      </c>
      <c r="J13" s="114"/>
    </row>
    <row r="14" spans="2:11" ht="19.5" customHeight="1">
      <c r="B14" s="922">
        <v>8</v>
      </c>
      <c r="C14" s="1745"/>
      <c r="D14" s="1745"/>
      <c r="E14" s="932" t="s">
        <v>1144</v>
      </c>
      <c r="F14" s="931"/>
      <c r="G14" s="931"/>
      <c r="H14" s="931"/>
      <c r="I14" s="931"/>
      <c r="J14" s="114"/>
    </row>
    <row r="15" spans="2:11" ht="19.5" customHeight="1">
      <c r="B15" s="930">
        <v>9</v>
      </c>
      <c r="C15" s="1746" t="s">
        <v>1143</v>
      </c>
      <c r="D15" s="1746"/>
      <c r="E15" s="555" t="s">
        <v>1142</v>
      </c>
      <c r="F15" s="929">
        <v>0</v>
      </c>
      <c r="G15" s="929">
        <v>3</v>
      </c>
      <c r="H15" s="929">
        <v>27</v>
      </c>
      <c r="I15" s="929">
        <v>37</v>
      </c>
      <c r="J15" s="114"/>
    </row>
    <row r="16" spans="2:11" ht="19.5" customHeight="1">
      <c r="B16" s="925">
        <v>10</v>
      </c>
      <c r="C16" s="1744"/>
      <c r="D16" s="1744"/>
      <c r="E16" s="554" t="s">
        <v>1141</v>
      </c>
      <c r="F16" s="923">
        <v>0</v>
      </c>
      <c r="G16" s="923">
        <v>3161487.9545632252</v>
      </c>
      <c r="H16" s="923">
        <v>5475222.5911963843</v>
      </c>
      <c r="I16" s="923">
        <v>2256810.9808323281</v>
      </c>
      <c r="J16" s="114"/>
    </row>
    <row r="17" spans="2:9" ht="19.5" customHeight="1">
      <c r="B17" s="925">
        <v>11</v>
      </c>
      <c r="C17" s="1744"/>
      <c r="D17" s="1744"/>
      <c r="E17" s="924" t="s">
        <v>1140</v>
      </c>
      <c r="F17" s="923">
        <v>0</v>
      </c>
      <c r="G17" s="923">
        <v>1556780.9868654485</v>
      </c>
      <c r="H17" s="923">
        <v>2715512.3003901104</v>
      </c>
      <c r="I17" s="923">
        <v>1357883.8698630137</v>
      </c>
    </row>
    <row r="18" spans="2:9" ht="19.5" customHeight="1">
      <c r="B18" s="925">
        <v>12</v>
      </c>
      <c r="C18" s="1744"/>
      <c r="D18" s="1744"/>
      <c r="E18" s="926" t="s">
        <v>1129</v>
      </c>
      <c r="F18" s="923">
        <v>0</v>
      </c>
      <c r="G18" s="923">
        <v>768647.39474617946</v>
      </c>
      <c r="H18" s="923">
        <v>1086204.9201560442</v>
      </c>
      <c r="I18" s="923">
        <v>340400.45205479453</v>
      </c>
    </row>
    <row r="19" spans="2:9" ht="19.5" customHeight="1">
      <c r="B19" s="925" t="s">
        <v>1139</v>
      </c>
      <c r="C19" s="1744"/>
      <c r="D19" s="1744"/>
      <c r="E19" s="928" t="s">
        <v>1138</v>
      </c>
      <c r="F19" s="923">
        <v>0</v>
      </c>
      <c r="G19" s="923">
        <v>1604706.9676977766</v>
      </c>
      <c r="H19" s="923">
        <v>2759710.2908062744</v>
      </c>
      <c r="I19" s="923">
        <v>898927.11096931435</v>
      </c>
    </row>
    <row r="20" spans="2:9" ht="19.5" customHeight="1">
      <c r="B20" s="925" t="s">
        <v>1137</v>
      </c>
      <c r="C20" s="1744"/>
      <c r="D20" s="1744"/>
      <c r="E20" s="926" t="s">
        <v>1129</v>
      </c>
      <c r="F20" s="923">
        <v>0</v>
      </c>
      <c r="G20" s="923">
        <v>768647.39474617946</v>
      </c>
      <c r="H20" s="923">
        <v>1086204.9201560442</v>
      </c>
      <c r="I20" s="923">
        <v>340400.45205479453</v>
      </c>
    </row>
    <row r="21" spans="2:9" ht="39" customHeight="1">
      <c r="B21" s="925" t="s">
        <v>1136</v>
      </c>
      <c r="C21" s="1744"/>
      <c r="D21" s="1744"/>
      <c r="E21" s="927" t="s">
        <v>1135</v>
      </c>
      <c r="F21" s="923">
        <v>0</v>
      </c>
      <c r="G21" s="923">
        <v>0</v>
      </c>
      <c r="H21" s="923">
        <v>0</v>
      </c>
      <c r="I21" s="923">
        <v>0</v>
      </c>
    </row>
    <row r="22" spans="2:9" ht="19.5" customHeight="1">
      <c r="B22" s="925" t="s">
        <v>1134</v>
      </c>
      <c r="C22" s="1744"/>
      <c r="D22" s="1744"/>
      <c r="E22" s="926" t="s">
        <v>1129</v>
      </c>
      <c r="F22" s="923">
        <v>0</v>
      </c>
      <c r="G22" s="923">
        <v>0</v>
      </c>
      <c r="H22" s="923">
        <v>0</v>
      </c>
      <c r="I22" s="923">
        <v>0</v>
      </c>
    </row>
    <row r="23" spans="2:9" ht="19.5" customHeight="1">
      <c r="B23" s="925" t="s">
        <v>1133</v>
      </c>
      <c r="C23" s="1744"/>
      <c r="D23" s="1744"/>
      <c r="E23" s="924" t="s">
        <v>1132</v>
      </c>
      <c r="F23" s="923">
        <v>0</v>
      </c>
      <c r="G23" s="923">
        <v>0</v>
      </c>
      <c r="H23" s="923">
        <v>0</v>
      </c>
      <c r="I23" s="923">
        <v>0</v>
      </c>
    </row>
    <row r="24" spans="2:9" ht="19.5" customHeight="1">
      <c r="B24" s="925" t="s">
        <v>1131</v>
      </c>
      <c r="C24" s="1744"/>
      <c r="D24" s="1744"/>
      <c r="E24" s="926" t="s">
        <v>1129</v>
      </c>
      <c r="F24" s="923">
        <v>0</v>
      </c>
      <c r="G24" s="923">
        <v>0</v>
      </c>
      <c r="H24" s="923">
        <v>0</v>
      </c>
      <c r="I24" s="923">
        <v>0</v>
      </c>
    </row>
    <row r="25" spans="2:9" ht="19.5" customHeight="1">
      <c r="B25" s="925">
        <v>15</v>
      </c>
      <c r="C25" s="1744"/>
      <c r="D25" s="1744"/>
      <c r="E25" s="924" t="s">
        <v>1130</v>
      </c>
      <c r="F25" s="923">
        <v>0</v>
      </c>
      <c r="G25" s="923">
        <v>0</v>
      </c>
      <c r="H25" s="923">
        <v>0</v>
      </c>
      <c r="I25" s="923">
        <v>0</v>
      </c>
    </row>
    <row r="26" spans="2:9" ht="19.5" customHeight="1">
      <c r="B26" s="922">
        <v>16</v>
      </c>
      <c r="C26" s="1745"/>
      <c r="D26" s="1745"/>
      <c r="E26" s="921" t="s">
        <v>1129</v>
      </c>
      <c r="F26" s="920">
        <v>0</v>
      </c>
      <c r="G26" s="920">
        <v>0</v>
      </c>
      <c r="H26" s="920">
        <v>0</v>
      </c>
      <c r="I26" s="920">
        <v>0</v>
      </c>
    </row>
    <row r="27" spans="2:9" s="485" customFormat="1" ht="19.5" customHeight="1" thickBot="1">
      <c r="B27" s="919">
        <v>17</v>
      </c>
      <c r="C27" s="1747" t="s">
        <v>1128</v>
      </c>
      <c r="D27" s="1747"/>
      <c r="E27" s="1747"/>
      <c r="F27" s="918">
        <f>+F6+F16</f>
        <v>497000.16</v>
      </c>
      <c r="G27" s="918">
        <f>+G6+G16</f>
        <v>5043630.2445632257</v>
      </c>
      <c r="H27" s="918">
        <f>+H6+H16</f>
        <v>9724803.8811963834</v>
      </c>
      <c r="I27" s="918">
        <f>+I6+I16</f>
        <v>6380194.1408323282</v>
      </c>
    </row>
  </sheetData>
  <mergeCells count="4">
    <mergeCell ref="C4:E4"/>
    <mergeCell ref="C5:D14"/>
    <mergeCell ref="C15:D26"/>
    <mergeCell ref="C27:E27"/>
  </mergeCells>
  <hyperlinks>
    <hyperlink ref="K1" location="Índice!A1" display="Voltar ao Índice" xr:uid="{00000000-0004-0000-4D00-000000000000}"/>
  </hyperlinks>
  <pageMargins left="0.70866141732283472" right="0.70866141732283472" top="0.74803149606299213" bottom="0.74803149606299213" header="0.31496062992125984" footer="0.31496062992125984"/>
  <pageSetup paperSize="9" scale="57" fitToHeight="0" orientation="landscape" cellComments="asDisplayed" r:id="rId1"/>
  <headerFooter>
    <oddFooter>&amp;C&amp;P</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82">
    <tabColor rgb="FFFF0000"/>
    <pageSetUpPr fitToPage="1"/>
  </sheetPr>
  <dimension ref="A1:J24"/>
  <sheetViews>
    <sheetView showGridLines="0" zoomScale="85" zoomScaleNormal="85" zoomScalePageLayoutView="60" workbookViewId="0">
      <selection activeCell="B2" sqref="B2"/>
    </sheetView>
  </sheetViews>
  <sheetFormatPr defaultColWidth="9.140625" defaultRowHeight="18.75"/>
  <cols>
    <col min="1" max="1" width="4.7109375" style="456" customWidth="1"/>
    <col min="2" max="2" width="5" style="5" customWidth="1"/>
    <col min="3" max="3" width="43" style="5" customWidth="1"/>
    <col min="4" max="4" width="62" style="5" customWidth="1"/>
    <col min="5" max="8" width="20.7109375" style="5" customWidth="1"/>
    <col min="9" max="9" width="4.7109375" style="456" customWidth="1"/>
    <col min="10" max="10" width="14.28515625" style="5" bestFit="1" customWidth="1"/>
    <col min="11" max="11" width="23.140625" style="5" customWidth="1"/>
    <col min="12" max="12" width="29.7109375" style="5" customWidth="1"/>
    <col min="13" max="13" width="22" style="5" customWidth="1"/>
    <col min="14" max="14" width="16.42578125" style="5" customWidth="1"/>
    <col min="15" max="15" width="14.85546875" style="5" customWidth="1"/>
    <col min="16" max="16" width="14.5703125" style="5" customWidth="1"/>
    <col min="17" max="17" width="31.5703125" style="5" customWidth="1"/>
    <col min="18" max="16384" width="9.140625" style="5"/>
  </cols>
  <sheetData>
    <row r="1" spans="1:10" ht="25.5" customHeight="1">
      <c r="B1" s="1" t="s">
        <v>1632</v>
      </c>
      <c r="J1" s="4" t="s">
        <v>4</v>
      </c>
    </row>
    <row r="2" spans="1:10" ht="22.5" customHeight="1">
      <c r="B2" s="31"/>
    </row>
    <row r="3" spans="1:10" ht="24.95" customHeight="1">
      <c r="A3" s="5"/>
      <c r="B3" s="31"/>
      <c r="C3" s="158"/>
      <c r="D3" s="12"/>
      <c r="E3" s="442" t="s">
        <v>6</v>
      </c>
      <c r="F3" s="442" t="s">
        <v>7</v>
      </c>
      <c r="G3" s="442" t="s">
        <v>8</v>
      </c>
      <c r="H3" s="442" t="s">
        <v>9</v>
      </c>
      <c r="I3" s="886"/>
    </row>
    <row r="4" spans="1:10" ht="30" customHeight="1" thickBot="1">
      <c r="A4" s="5"/>
      <c r="B4" s="31"/>
      <c r="C4" s="1753"/>
      <c r="D4" s="1753"/>
      <c r="E4" s="945" t="s">
        <v>1153</v>
      </c>
      <c r="F4" s="945" t="s">
        <v>1152</v>
      </c>
      <c r="G4" s="945" t="s">
        <v>1151</v>
      </c>
      <c r="H4" s="945" t="s">
        <v>1150</v>
      </c>
      <c r="I4" s="114"/>
    </row>
    <row r="5" spans="1:10" ht="19.5" customHeight="1">
      <c r="B5" s="944"/>
      <c r="C5" s="1754" t="s">
        <v>1167</v>
      </c>
      <c r="D5" s="1754"/>
      <c r="E5" s="1754"/>
      <c r="F5" s="1754"/>
      <c r="G5" s="1754"/>
      <c r="H5" s="1754"/>
      <c r="I5" s="114"/>
    </row>
    <row r="6" spans="1:10" ht="19.5" customHeight="1">
      <c r="B6" s="942">
        <v>1</v>
      </c>
      <c r="C6" s="1751" t="s">
        <v>1166</v>
      </c>
      <c r="D6" s="1751"/>
      <c r="E6" s="1429" t="s">
        <v>185</v>
      </c>
      <c r="F6" s="1430" t="s">
        <v>185</v>
      </c>
      <c r="G6" s="1430" t="s">
        <v>185</v>
      </c>
      <c r="H6" s="1430" t="s">
        <v>185</v>
      </c>
      <c r="I6" s="114"/>
    </row>
    <row r="7" spans="1:10" ht="19.5" customHeight="1">
      <c r="B7" s="942">
        <v>2</v>
      </c>
      <c r="C7" s="1751" t="s">
        <v>1165</v>
      </c>
      <c r="D7" s="1751"/>
      <c r="E7" s="1430" t="s">
        <v>185</v>
      </c>
      <c r="F7" s="1430" t="s">
        <v>185</v>
      </c>
      <c r="G7" s="1430" t="s">
        <v>185</v>
      </c>
      <c r="H7" s="1430" t="s">
        <v>185</v>
      </c>
      <c r="I7" s="114"/>
    </row>
    <row r="8" spans="1:10" ht="39" customHeight="1">
      <c r="B8" s="941">
        <v>3</v>
      </c>
      <c r="C8" s="1748" t="s">
        <v>1164</v>
      </c>
      <c r="D8" s="1748"/>
      <c r="E8" s="1430" t="s">
        <v>185</v>
      </c>
      <c r="F8" s="1430" t="s">
        <v>185</v>
      </c>
      <c r="G8" s="1430" t="s">
        <v>185</v>
      </c>
      <c r="H8" s="1430" t="s">
        <v>185</v>
      </c>
      <c r="I8" s="114"/>
    </row>
    <row r="9" spans="1:10" ht="19.5" customHeight="1">
      <c r="B9" s="943"/>
      <c r="C9" s="1752" t="s">
        <v>1163</v>
      </c>
      <c r="D9" s="1752"/>
      <c r="E9" s="1752"/>
      <c r="F9" s="1752"/>
      <c r="G9" s="1752"/>
      <c r="H9" s="1752"/>
      <c r="I9" s="114"/>
    </row>
    <row r="10" spans="1:10" ht="39" customHeight="1">
      <c r="B10" s="941">
        <v>4</v>
      </c>
      <c r="C10" s="1751" t="s">
        <v>1162</v>
      </c>
      <c r="D10" s="1751"/>
      <c r="E10" s="1431" t="s">
        <v>185</v>
      </c>
      <c r="F10" s="1431" t="s">
        <v>185</v>
      </c>
      <c r="G10" s="1431" t="s">
        <v>185</v>
      </c>
      <c r="H10" s="1431" t="s">
        <v>185</v>
      </c>
      <c r="I10" s="114"/>
    </row>
    <row r="11" spans="1:10" ht="39" customHeight="1">
      <c r="B11" s="941">
        <v>5</v>
      </c>
      <c r="C11" s="1751" t="s">
        <v>1161</v>
      </c>
      <c r="D11" s="1751"/>
      <c r="E11" s="1431" t="s">
        <v>185</v>
      </c>
      <c r="F11" s="1431" t="s">
        <v>185</v>
      </c>
      <c r="G11" s="1431" t="s">
        <v>185</v>
      </c>
      <c r="H11" s="1431" t="s">
        <v>185</v>
      </c>
      <c r="I11" s="114"/>
    </row>
    <row r="12" spans="1:10" ht="19.5" customHeight="1">
      <c r="B12" s="943"/>
      <c r="C12" s="1752" t="s">
        <v>1160</v>
      </c>
      <c r="D12" s="1752"/>
      <c r="E12" s="1752"/>
      <c r="F12" s="1752"/>
      <c r="G12" s="1752"/>
      <c r="H12" s="1752"/>
      <c r="I12" s="114"/>
    </row>
    <row r="13" spans="1:10" ht="19.5" customHeight="1">
      <c r="B13" s="942">
        <v>6</v>
      </c>
      <c r="C13" s="1751" t="s">
        <v>1159</v>
      </c>
      <c r="D13" s="1751"/>
      <c r="E13" s="1430" t="s">
        <v>185</v>
      </c>
      <c r="F13" s="1430" t="s">
        <v>185</v>
      </c>
      <c r="G13" s="1430" t="s">
        <v>185</v>
      </c>
      <c r="H13" s="1430" t="s">
        <v>185</v>
      </c>
      <c r="I13" s="114"/>
    </row>
    <row r="14" spans="1:10" ht="19.5" customHeight="1">
      <c r="B14" s="942">
        <v>7</v>
      </c>
      <c r="C14" s="1751" t="s">
        <v>1158</v>
      </c>
      <c r="D14" s="1751"/>
      <c r="E14" s="1430" t="s">
        <v>185</v>
      </c>
      <c r="F14" s="1430" t="s">
        <v>185</v>
      </c>
      <c r="G14" s="1430" t="s">
        <v>185</v>
      </c>
      <c r="H14" s="1430" t="s">
        <v>185</v>
      </c>
      <c r="I14" s="114"/>
    </row>
    <row r="15" spans="1:10" ht="19.5" customHeight="1">
      <c r="B15" s="942">
        <v>8</v>
      </c>
      <c r="C15" s="1748" t="s">
        <v>1157</v>
      </c>
      <c r="D15" s="1748"/>
      <c r="E15" s="1430" t="s">
        <v>185</v>
      </c>
      <c r="F15" s="1430" t="s">
        <v>185</v>
      </c>
      <c r="G15" s="1430" t="s">
        <v>185</v>
      </c>
      <c r="H15" s="1430" t="s">
        <v>185</v>
      </c>
      <c r="I15" s="114"/>
    </row>
    <row r="16" spans="1:10" ht="19.5" customHeight="1">
      <c r="B16" s="942">
        <v>9</v>
      </c>
      <c r="C16" s="1748" t="s">
        <v>1156</v>
      </c>
      <c r="D16" s="1748"/>
      <c r="E16" s="1430" t="s">
        <v>185</v>
      </c>
      <c r="F16" s="1430" t="s">
        <v>185</v>
      </c>
      <c r="G16" s="1430" t="s">
        <v>185</v>
      </c>
      <c r="H16" s="1430" t="s">
        <v>185</v>
      </c>
      <c r="I16" s="114"/>
    </row>
    <row r="17" spans="1:9" ht="39" customHeight="1">
      <c r="B17" s="941">
        <v>10</v>
      </c>
      <c r="C17" s="1748" t="s">
        <v>1155</v>
      </c>
      <c r="D17" s="1748"/>
      <c r="E17" s="1430" t="s">
        <v>185</v>
      </c>
      <c r="F17" s="1430" t="s">
        <v>185</v>
      </c>
      <c r="G17" s="1430" t="s">
        <v>185</v>
      </c>
      <c r="H17" s="1430" t="s">
        <v>185</v>
      </c>
    </row>
    <row r="18" spans="1:9" ht="19.5" customHeight="1" thickBot="1">
      <c r="B18" s="940">
        <v>11</v>
      </c>
      <c r="C18" s="1749" t="s">
        <v>1154</v>
      </c>
      <c r="D18" s="1749"/>
      <c r="E18" s="1432" t="s">
        <v>185</v>
      </c>
      <c r="F18" s="1432" t="s">
        <v>185</v>
      </c>
      <c r="G18" s="1432" t="s">
        <v>185</v>
      </c>
      <c r="H18" s="1432" t="s">
        <v>185</v>
      </c>
    </row>
    <row r="19" spans="1:9">
      <c r="A19" s="5"/>
      <c r="I19" s="5"/>
    </row>
    <row r="20" spans="1:9">
      <c r="A20" s="5"/>
      <c r="I20" s="5"/>
    </row>
    <row r="24" spans="1:9">
      <c r="C24" s="1750"/>
      <c r="D24" s="1750"/>
      <c r="E24" s="1750"/>
      <c r="F24" s="1750"/>
      <c r="G24" s="1750"/>
      <c r="H24" s="1750"/>
    </row>
  </sheetData>
  <mergeCells count="16">
    <mergeCell ref="C9:H9"/>
    <mergeCell ref="C4:D4"/>
    <mergeCell ref="C5:H5"/>
    <mergeCell ref="C6:D6"/>
    <mergeCell ref="C7:D7"/>
    <mergeCell ref="C8:D8"/>
    <mergeCell ref="C16:D16"/>
    <mergeCell ref="C17:D17"/>
    <mergeCell ref="C18:D18"/>
    <mergeCell ref="C24:H24"/>
    <mergeCell ref="C10:D10"/>
    <mergeCell ref="C11:D11"/>
    <mergeCell ref="C12:H12"/>
    <mergeCell ref="C13:D13"/>
    <mergeCell ref="C14:D14"/>
    <mergeCell ref="C15:D15"/>
  </mergeCells>
  <hyperlinks>
    <hyperlink ref="J1" location="Índice!A1" display="Voltar ao Índice" xr:uid="{00000000-0004-0000-4E00-000000000000}"/>
  </hyperlinks>
  <pageMargins left="0.70866141732283472" right="0.70866141732283472" top="0.74803149606299213" bottom="0.74803149606299213" header="0.31496062992125984" footer="0.31496062992125984"/>
  <pageSetup paperSize="9" scale="60" fitToHeight="0" orientation="landscape" cellComments="asDisplayed" r:id="rId1"/>
  <headerFooter>
    <oddFooter>&amp;C&amp;P</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3">
    <tabColor rgb="FFFF0000"/>
    <pageSetUpPr fitToPage="1"/>
  </sheetPr>
  <dimension ref="A1:M30"/>
  <sheetViews>
    <sheetView showGridLines="0" zoomScale="85" zoomScaleNormal="85" zoomScalePageLayoutView="70" workbookViewId="0">
      <selection activeCell="B2" sqref="B2"/>
    </sheetView>
  </sheetViews>
  <sheetFormatPr defaultColWidth="9.140625" defaultRowHeight="18.75"/>
  <cols>
    <col min="1" max="1" width="4.7109375" style="456" customWidth="1"/>
    <col min="2" max="2" width="3.7109375" style="5" bestFit="1" customWidth="1"/>
    <col min="3" max="3" width="60" style="5" customWidth="1"/>
    <col min="4" max="8" width="22.7109375" style="5" customWidth="1"/>
    <col min="9" max="9" width="22.7109375" style="946" customWidth="1"/>
    <col min="10" max="11" width="22.7109375" style="5" customWidth="1"/>
    <col min="12" max="12" width="4.7109375" style="456" customWidth="1"/>
    <col min="13" max="13" width="18.42578125" style="5" customWidth="1"/>
    <col min="14" max="14" width="25.7109375" style="5" customWidth="1"/>
    <col min="15" max="16384" width="9.140625" style="5"/>
  </cols>
  <sheetData>
    <row r="1" spans="2:13" ht="25.5" customHeight="1">
      <c r="B1" s="1" t="s">
        <v>1633</v>
      </c>
      <c r="M1" s="4" t="s">
        <v>4</v>
      </c>
    </row>
    <row r="2" spans="2:13" ht="22.5" customHeight="1">
      <c r="B2" s="31"/>
      <c r="D2" s="974"/>
      <c r="E2" s="974"/>
      <c r="F2" s="974"/>
      <c r="G2" s="974"/>
      <c r="H2" s="974"/>
      <c r="I2" s="975"/>
      <c r="J2" s="974"/>
    </row>
    <row r="3" spans="2:13" s="31" customFormat="1">
      <c r="E3" s="973"/>
      <c r="F3" s="973"/>
      <c r="G3" s="973"/>
      <c r="H3" s="973"/>
      <c r="I3" s="972"/>
      <c r="L3" s="114"/>
    </row>
    <row r="4" spans="2:13" s="31" customFormat="1" ht="19.5" thickBot="1">
      <c r="D4" s="551" t="s">
        <v>6</v>
      </c>
      <c r="E4" s="551" t="s">
        <v>7</v>
      </c>
      <c r="F4" s="551" t="s">
        <v>8</v>
      </c>
      <c r="G4" s="551" t="s">
        <v>9</v>
      </c>
      <c r="H4" s="551" t="s">
        <v>10</v>
      </c>
      <c r="I4" s="551" t="s">
        <v>71</v>
      </c>
      <c r="J4" s="551" t="s">
        <v>1185</v>
      </c>
      <c r="K4" s="551" t="s">
        <v>1184</v>
      </c>
      <c r="L4" s="886"/>
    </row>
    <row r="5" spans="2:13" s="31" customFormat="1" ht="150.75" customHeight="1" thickBot="1">
      <c r="B5" s="971"/>
      <c r="C5" s="971" t="s">
        <v>1183</v>
      </c>
      <c r="D5" s="970" t="s">
        <v>1182</v>
      </c>
      <c r="E5" s="970" t="s">
        <v>1181</v>
      </c>
      <c r="F5" s="970" t="s">
        <v>1180</v>
      </c>
      <c r="G5" s="970" t="s">
        <v>1179</v>
      </c>
      <c r="H5" s="970" t="s">
        <v>1178</v>
      </c>
      <c r="I5" s="970" t="s">
        <v>1177</v>
      </c>
      <c r="J5" s="970" t="s">
        <v>1176</v>
      </c>
      <c r="K5" s="970" t="s">
        <v>1175</v>
      </c>
      <c r="L5" s="114"/>
    </row>
    <row r="6" spans="2:13" s="959" customFormat="1" ht="19.5" customHeight="1">
      <c r="B6" s="969">
        <v>1</v>
      </c>
      <c r="C6" s="968" t="s">
        <v>1153</v>
      </c>
      <c r="D6" s="967">
        <f t="shared" ref="D6:K6" si="0">+SUM(D7:D11)</f>
        <v>0</v>
      </c>
      <c r="E6" s="967">
        <f t="shared" si="0"/>
        <v>0</v>
      </c>
      <c r="F6" s="967">
        <f t="shared" si="0"/>
        <v>0</v>
      </c>
      <c r="G6" s="967">
        <f t="shared" si="0"/>
        <v>0</v>
      </c>
      <c r="H6" s="967">
        <f t="shared" si="0"/>
        <v>0</v>
      </c>
      <c r="I6" s="967">
        <f t="shared" si="0"/>
        <v>0</v>
      </c>
      <c r="J6" s="967">
        <f t="shared" si="0"/>
        <v>0</v>
      </c>
      <c r="K6" s="967">
        <f t="shared" si="0"/>
        <v>0</v>
      </c>
      <c r="L6" s="917"/>
    </row>
    <row r="7" spans="2:13" s="31" customFormat="1" ht="19.5" customHeight="1">
      <c r="B7" s="958">
        <v>2</v>
      </c>
      <c r="C7" s="957" t="s">
        <v>1173</v>
      </c>
      <c r="D7" s="956">
        <v>0</v>
      </c>
      <c r="E7" s="956">
        <v>0</v>
      </c>
      <c r="F7" s="956">
        <v>0</v>
      </c>
      <c r="G7" s="956">
        <v>0</v>
      </c>
      <c r="H7" s="956">
        <v>0</v>
      </c>
      <c r="I7" s="956">
        <v>0</v>
      </c>
      <c r="J7" s="956">
        <v>0</v>
      </c>
      <c r="K7" s="956">
        <v>0</v>
      </c>
      <c r="L7" s="114"/>
    </row>
    <row r="8" spans="2:13" s="31" customFormat="1" ht="19.5" customHeight="1">
      <c r="B8" s="955">
        <v>3</v>
      </c>
      <c r="C8" s="927" t="s">
        <v>1172</v>
      </c>
      <c r="D8" s="954">
        <v>0</v>
      </c>
      <c r="E8" s="954">
        <v>0</v>
      </c>
      <c r="F8" s="954">
        <v>0</v>
      </c>
      <c r="G8" s="954">
        <v>0</v>
      </c>
      <c r="H8" s="954">
        <v>0</v>
      </c>
      <c r="I8" s="954">
        <v>0</v>
      </c>
      <c r="J8" s="954">
        <v>0</v>
      </c>
      <c r="K8" s="954">
        <v>0</v>
      </c>
      <c r="L8" s="114"/>
    </row>
    <row r="9" spans="2:13" s="31" customFormat="1" ht="39" customHeight="1">
      <c r="B9" s="955">
        <v>4</v>
      </c>
      <c r="C9" s="927" t="s">
        <v>1171</v>
      </c>
      <c r="D9" s="954">
        <v>0</v>
      </c>
      <c r="E9" s="954">
        <v>0</v>
      </c>
      <c r="F9" s="954">
        <v>0</v>
      </c>
      <c r="G9" s="954">
        <v>0</v>
      </c>
      <c r="H9" s="954">
        <v>0</v>
      </c>
      <c r="I9" s="954">
        <v>0</v>
      </c>
      <c r="J9" s="954">
        <v>0</v>
      </c>
      <c r="K9" s="954">
        <v>0</v>
      </c>
      <c r="L9" s="114"/>
    </row>
    <row r="10" spans="2:13" s="31" customFormat="1" ht="19.5" customHeight="1">
      <c r="B10" s="955">
        <v>5</v>
      </c>
      <c r="C10" s="927" t="s">
        <v>1170</v>
      </c>
      <c r="D10" s="954">
        <v>0</v>
      </c>
      <c r="E10" s="954">
        <v>0</v>
      </c>
      <c r="F10" s="954">
        <v>0</v>
      </c>
      <c r="G10" s="954">
        <v>0</v>
      </c>
      <c r="H10" s="954">
        <v>0</v>
      </c>
      <c r="I10" s="954">
        <v>0</v>
      </c>
      <c r="J10" s="954">
        <v>0</v>
      </c>
      <c r="K10" s="954">
        <v>0</v>
      </c>
      <c r="L10" s="114"/>
    </row>
    <row r="11" spans="2:13" s="31" customFormat="1" ht="19.5" customHeight="1">
      <c r="B11" s="964">
        <v>6</v>
      </c>
      <c r="C11" s="963" t="s">
        <v>1169</v>
      </c>
      <c r="D11" s="966">
        <v>0</v>
      </c>
      <c r="E11" s="966">
        <v>0</v>
      </c>
      <c r="F11" s="966">
        <v>0</v>
      </c>
      <c r="G11" s="966">
        <v>0</v>
      </c>
      <c r="H11" s="966">
        <v>0</v>
      </c>
      <c r="I11" s="966">
        <v>0</v>
      </c>
      <c r="J11" s="966">
        <v>0</v>
      </c>
      <c r="K11" s="966">
        <v>0</v>
      </c>
      <c r="L11" s="114"/>
    </row>
    <row r="12" spans="2:13" s="959" customFormat="1" ht="19.5" customHeight="1">
      <c r="B12" s="962">
        <v>7</v>
      </c>
      <c r="C12" s="965" t="s">
        <v>1174</v>
      </c>
      <c r="D12" s="960">
        <f t="shared" ref="D12:K12" si="1">+SUM(D13:D17)</f>
        <v>5142968.0374128465</v>
      </c>
      <c r="E12" s="960">
        <f t="shared" si="1"/>
        <v>1330291.7066666668</v>
      </c>
      <c r="F12" s="960">
        <f t="shared" si="1"/>
        <v>3812676.3307461794</v>
      </c>
      <c r="G12" s="960">
        <f t="shared" si="1"/>
        <v>-111132.46666666665</v>
      </c>
      <c r="H12" s="960">
        <f t="shared" si="1"/>
        <v>-27561.713999999964</v>
      </c>
      <c r="I12" s="960">
        <f t="shared" si="1"/>
        <v>37469.120000000003</v>
      </c>
      <c r="J12" s="960">
        <f t="shared" si="1"/>
        <v>1256628.3600000001</v>
      </c>
      <c r="K12" s="960">
        <f t="shared" si="1"/>
        <v>774802.60000000009</v>
      </c>
      <c r="L12" s="917"/>
    </row>
    <row r="13" spans="2:13" s="31" customFormat="1" ht="19.5" customHeight="1">
      <c r="B13" s="958">
        <v>8</v>
      </c>
      <c r="C13" s="957" t="s">
        <v>1173</v>
      </c>
      <c r="D13" s="956">
        <v>2391772.7014128459</v>
      </c>
      <c r="E13" s="956">
        <v>485436.26666666666</v>
      </c>
      <c r="F13" s="956">
        <v>1906336.4347461793</v>
      </c>
      <c r="G13" s="956">
        <v>-41079.626666666678</v>
      </c>
      <c r="H13" s="956">
        <v>-13779.599999999977</v>
      </c>
      <c r="I13" s="956">
        <v>37469.120000000003</v>
      </c>
      <c r="J13" s="956">
        <v>481825.76</v>
      </c>
      <c r="K13" s="956">
        <v>0</v>
      </c>
      <c r="L13" s="114"/>
    </row>
    <row r="14" spans="2:13" s="31" customFormat="1" ht="19.5" customHeight="1">
      <c r="B14" s="955">
        <v>9</v>
      </c>
      <c r="C14" s="927" t="s">
        <v>1172</v>
      </c>
      <c r="D14" s="954">
        <v>2751195.3360000001</v>
      </c>
      <c r="E14" s="954">
        <v>844855.44000000006</v>
      </c>
      <c r="F14" s="954">
        <v>1906339.8959999999</v>
      </c>
      <c r="G14" s="954">
        <v>-70052.839999999967</v>
      </c>
      <c r="H14" s="954">
        <v>-13782.113999999987</v>
      </c>
      <c r="I14" s="954">
        <v>0</v>
      </c>
      <c r="J14" s="954">
        <v>774802.60000000009</v>
      </c>
      <c r="K14" s="954">
        <v>774802.60000000009</v>
      </c>
      <c r="L14" s="114"/>
    </row>
    <row r="15" spans="2:13" s="31" customFormat="1" ht="39" customHeight="1">
      <c r="B15" s="955">
        <v>10</v>
      </c>
      <c r="C15" s="927" t="s">
        <v>1171</v>
      </c>
      <c r="D15" s="954">
        <v>0</v>
      </c>
      <c r="E15" s="954">
        <v>0</v>
      </c>
      <c r="F15" s="954">
        <v>0</v>
      </c>
      <c r="G15" s="954">
        <v>0</v>
      </c>
      <c r="H15" s="954">
        <v>0</v>
      </c>
      <c r="I15" s="954">
        <v>0</v>
      </c>
      <c r="J15" s="954">
        <v>0</v>
      </c>
      <c r="K15" s="954">
        <v>0</v>
      </c>
      <c r="L15" s="114"/>
    </row>
    <row r="16" spans="2:13" s="31" customFormat="1" ht="19.5" customHeight="1">
      <c r="B16" s="955">
        <v>11</v>
      </c>
      <c r="C16" s="927" t="s">
        <v>1170</v>
      </c>
      <c r="D16" s="954">
        <v>0</v>
      </c>
      <c r="E16" s="954">
        <v>0</v>
      </c>
      <c r="F16" s="954">
        <v>0</v>
      </c>
      <c r="G16" s="954">
        <v>0</v>
      </c>
      <c r="H16" s="954">
        <v>0</v>
      </c>
      <c r="I16" s="954">
        <v>0</v>
      </c>
      <c r="J16" s="954">
        <v>0</v>
      </c>
      <c r="K16" s="954">
        <v>0</v>
      </c>
      <c r="L16" s="114"/>
    </row>
    <row r="17" spans="2:11" s="31" customFormat="1" ht="19.5" customHeight="1">
      <c r="B17" s="964">
        <v>12</v>
      </c>
      <c r="C17" s="963" t="s">
        <v>1169</v>
      </c>
      <c r="D17" s="954">
        <v>0</v>
      </c>
      <c r="E17" s="954">
        <v>0</v>
      </c>
      <c r="F17" s="954">
        <v>0</v>
      </c>
      <c r="G17" s="954">
        <v>0</v>
      </c>
      <c r="H17" s="954">
        <v>0</v>
      </c>
      <c r="I17" s="954">
        <v>0</v>
      </c>
      <c r="J17" s="954">
        <v>0</v>
      </c>
      <c r="K17" s="954">
        <v>0</v>
      </c>
    </row>
    <row r="18" spans="2:11" s="959" customFormat="1" ht="19.5" customHeight="1">
      <c r="B18" s="962">
        <v>13</v>
      </c>
      <c r="C18" s="961" t="s">
        <v>1151</v>
      </c>
      <c r="D18" s="960">
        <f t="shared" ref="D18:K18" si="2">+SUM(D19:D23)</f>
        <v>6417504.560625243</v>
      </c>
      <c r="E18" s="960">
        <f t="shared" si="2"/>
        <v>1666899.0956000001</v>
      </c>
      <c r="F18" s="960">
        <f t="shared" si="2"/>
        <v>4750605.4650252424</v>
      </c>
      <c r="G18" s="960">
        <f t="shared" si="2"/>
        <v>-18314.726666666676</v>
      </c>
      <c r="H18" s="960">
        <f t="shared" si="2"/>
        <v>0</v>
      </c>
      <c r="I18" s="960">
        <f t="shared" si="2"/>
        <v>47117.770569999986</v>
      </c>
      <c r="J18" s="960">
        <f t="shared" si="2"/>
        <v>1695702.1395033333</v>
      </c>
      <c r="K18" s="960">
        <f t="shared" si="2"/>
        <v>1048272.1799999999</v>
      </c>
    </row>
    <row r="19" spans="2:11" s="31" customFormat="1" ht="19.5" customHeight="1">
      <c r="B19" s="958">
        <v>14</v>
      </c>
      <c r="C19" s="957" t="s">
        <v>1173</v>
      </c>
      <c r="D19" s="956">
        <v>2982058.4766252418</v>
      </c>
      <c r="E19" s="956">
        <v>606752.19560000021</v>
      </c>
      <c r="F19" s="956">
        <v>2375306.2810252416</v>
      </c>
      <c r="G19" s="956">
        <v>-6440.0066666666753</v>
      </c>
      <c r="H19" s="956">
        <v>0</v>
      </c>
      <c r="I19" s="956">
        <v>47117.770569999986</v>
      </c>
      <c r="J19" s="956">
        <v>647429.95950333343</v>
      </c>
      <c r="K19" s="956">
        <v>0</v>
      </c>
    </row>
    <row r="20" spans="2:11" s="31" customFormat="1" ht="19.5" customHeight="1">
      <c r="B20" s="955">
        <v>15</v>
      </c>
      <c r="C20" s="927" t="s">
        <v>1172</v>
      </c>
      <c r="D20" s="954">
        <v>3435446.0840000012</v>
      </c>
      <c r="E20" s="954">
        <v>1060146.8999999999</v>
      </c>
      <c r="F20" s="954">
        <v>2375299.1840000013</v>
      </c>
      <c r="G20" s="954">
        <v>-11874.720000000001</v>
      </c>
      <c r="H20" s="954">
        <v>0</v>
      </c>
      <c r="I20" s="954">
        <v>0</v>
      </c>
      <c r="J20" s="954">
        <v>1048272.1799999999</v>
      </c>
      <c r="K20" s="954">
        <v>1048272.1799999999</v>
      </c>
    </row>
    <row r="21" spans="2:11" s="31" customFormat="1" ht="39" customHeight="1">
      <c r="B21" s="955">
        <v>16</v>
      </c>
      <c r="C21" s="927" t="s">
        <v>1171</v>
      </c>
      <c r="D21" s="954">
        <v>0</v>
      </c>
      <c r="E21" s="954">
        <v>0</v>
      </c>
      <c r="F21" s="954">
        <v>0</v>
      </c>
      <c r="G21" s="954">
        <v>0</v>
      </c>
      <c r="H21" s="954">
        <v>0</v>
      </c>
      <c r="I21" s="954">
        <v>0</v>
      </c>
      <c r="J21" s="954">
        <v>0</v>
      </c>
      <c r="K21" s="954">
        <v>0</v>
      </c>
    </row>
    <row r="22" spans="2:11" s="31" customFormat="1" ht="19.5" customHeight="1">
      <c r="B22" s="955">
        <v>17</v>
      </c>
      <c r="C22" s="927" t="s">
        <v>1170</v>
      </c>
      <c r="D22" s="954">
        <v>0</v>
      </c>
      <c r="E22" s="954">
        <v>0</v>
      </c>
      <c r="F22" s="954">
        <v>0</v>
      </c>
      <c r="G22" s="954">
        <v>0</v>
      </c>
      <c r="H22" s="954">
        <v>0</v>
      </c>
      <c r="I22" s="954">
        <v>0</v>
      </c>
      <c r="J22" s="954">
        <v>0</v>
      </c>
      <c r="K22" s="954">
        <v>0</v>
      </c>
    </row>
    <row r="23" spans="2:11" s="31" customFormat="1" ht="19.5" customHeight="1">
      <c r="B23" s="964">
        <v>18</v>
      </c>
      <c r="C23" s="963" t="s">
        <v>1169</v>
      </c>
      <c r="D23" s="954">
        <v>0</v>
      </c>
      <c r="E23" s="954">
        <v>0</v>
      </c>
      <c r="F23" s="954">
        <v>0</v>
      </c>
      <c r="G23" s="954">
        <v>0</v>
      </c>
      <c r="H23" s="954">
        <v>0</v>
      </c>
      <c r="I23" s="954">
        <v>0</v>
      </c>
      <c r="J23" s="954">
        <v>0</v>
      </c>
      <c r="K23" s="954">
        <v>0</v>
      </c>
    </row>
    <row r="24" spans="2:11" s="959" customFormat="1" ht="19.5" customHeight="1">
      <c r="B24" s="962">
        <v>19</v>
      </c>
      <c r="C24" s="961" t="s">
        <v>1150</v>
      </c>
      <c r="D24" s="960">
        <f t="shared" ref="D24:K24" si="3">+SUM(D25:D29)</f>
        <v>1764080.435095313</v>
      </c>
      <c r="E24" s="960">
        <f t="shared" si="3"/>
        <v>435165.61</v>
      </c>
      <c r="F24" s="960">
        <f t="shared" si="3"/>
        <v>1328914.8250953131</v>
      </c>
      <c r="G24" s="960">
        <f t="shared" si="3"/>
        <v>0</v>
      </c>
      <c r="H24" s="960">
        <f t="shared" si="3"/>
        <v>0</v>
      </c>
      <c r="I24" s="960">
        <f t="shared" si="3"/>
        <v>11381.189999999999</v>
      </c>
      <c r="J24" s="960">
        <f t="shared" si="3"/>
        <v>446546.79999999993</v>
      </c>
      <c r="K24" s="960">
        <f t="shared" si="3"/>
        <v>274352.40999999997</v>
      </c>
    </row>
    <row r="25" spans="2:11" s="31" customFormat="1" ht="19.5" customHeight="1">
      <c r="B25" s="958">
        <v>20</v>
      </c>
      <c r="C25" s="957" t="s">
        <v>1173</v>
      </c>
      <c r="D25" s="956">
        <v>824927.70309531316</v>
      </c>
      <c r="E25" s="956">
        <v>160813.19999999998</v>
      </c>
      <c r="F25" s="956">
        <v>664114.50309531321</v>
      </c>
      <c r="G25" s="956">
        <v>0</v>
      </c>
      <c r="H25" s="956">
        <v>0</v>
      </c>
      <c r="I25" s="956">
        <v>11381.189999999999</v>
      </c>
      <c r="J25" s="956">
        <v>172194.38999999998</v>
      </c>
      <c r="K25" s="956">
        <v>0</v>
      </c>
    </row>
    <row r="26" spans="2:11" s="31" customFormat="1" ht="19.5" customHeight="1">
      <c r="B26" s="955">
        <v>21</v>
      </c>
      <c r="C26" s="927" t="s">
        <v>1172</v>
      </c>
      <c r="D26" s="954">
        <v>939152.73199999984</v>
      </c>
      <c r="E26" s="954">
        <v>274352.40999999997</v>
      </c>
      <c r="F26" s="954">
        <v>664800.32199999993</v>
      </c>
      <c r="G26" s="954">
        <v>0</v>
      </c>
      <c r="H26" s="954">
        <v>0</v>
      </c>
      <c r="I26" s="954">
        <v>0</v>
      </c>
      <c r="J26" s="954">
        <v>274352.40999999997</v>
      </c>
      <c r="K26" s="954">
        <v>274352.40999999997</v>
      </c>
    </row>
    <row r="27" spans="2:11" s="31" customFormat="1" ht="39" customHeight="1">
      <c r="B27" s="955">
        <v>22</v>
      </c>
      <c r="C27" s="927" t="s">
        <v>1171</v>
      </c>
      <c r="D27" s="954">
        <v>0</v>
      </c>
      <c r="E27" s="954">
        <v>0</v>
      </c>
      <c r="F27" s="954">
        <v>0</v>
      </c>
      <c r="G27" s="954">
        <v>0</v>
      </c>
      <c r="H27" s="954">
        <v>0</v>
      </c>
      <c r="I27" s="954">
        <v>0</v>
      </c>
      <c r="J27" s="954">
        <v>0</v>
      </c>
      <c r="K27" s="954">
        <v>0</v>
      </c>
    </row>
    <row r="28" spans="2:11" s="31" customFormat="1" ht="19.5" customHeight="1">
      <c r="B28" s="955">
        <v>23</v>
      </c>
      <c r="C28" s="927" t="s">
        <v>1170</v>
      </c>
      <c r="D28" s="954">
        <v>0</v>
      </c>
      <c r="E28" s="954">
        <v>0</v>
      </c>
      <c r="F28" s="954">
        <v>0</v>
      </c>
      <c r="G28" s="954">
        <v>0</v>
      </c>
      <c r="H28" s="954">
        <v>0</v>
      </c>
      <c r="I28" s="954">
        <v>0</v>
      </c>
      <c r="J28" s="954">
        <v>0</v>
      </c>
      <c r="K28" s="954">
        <v>0</v>
      </c>
    </row>
    <row r="29" spans="2:11" s="31" customFormat="1" ht="19.5" customHeight="1" thickBot="1">
      <c r="B29" s="953">
        <v>24</v>
      </c>
      <c r="C29" s="952" t="s">
        <v>1169</v>
      </c>
      <c r="D29" s="951">
        <v>0</v>
      </c>
      <c r="E29" s="951">
        <v>0</v>
      </c>
      <c r="F29" s="951">
        <v>0</v>
      </c>
      <c r="G29" s="951">
        <v>0</v>
      </c>
      <c r="H29" s="951">
        <v>0</v>
      </c>
      <c r="I29" s="951">
        <v>0</v>
      </c>
      <c r="J29" s="951">
        <v>0</v>
      </c>
      <c r="K29" s="951">
        <v>0</v>
      </c>
    </row>
    <row r="30" spans="2:11" s="947" customFormat="1" ht="32.25" customHeight="1" thickBot="1">
      <c r="B30" s="950">
        <v>25</v>
      </c>
      <c r="C30" s="949" t="s">
        <v>1168</v>
      </c>
      <c r="D30" s="948">
        <f t="shared" ref="D30:K30" si="4">+D6+D12+D18+D24</f>
        <v>13324553.033133402</v>
      </c>
      <c r="E30" s="948">
        <f t="shared" si="4"/>
        <v>3432356.4122666665</v>
      </c>
      <c r="F30" s="948">
        <f t="shared" si="4"/>
        <v>9892196.6208667345</v>
      </c>
      <c r="G30" s="948">
        <f t="shared" si="4"/>
        <v>-129447.19333333333</v>
      </c>
      <c r="H30" s="948">
        <f t="shared" si="4"/>
        <v>-27561.713999999964</v>
      </c>
      <c r="I30" s="948">
        <f t="shared" si="4"/>
        <v>95968.080569999991</v>
      </c>
      <c r="J30" s="948">
        <f t="shared" si="4"/>
        <v>3398877.2995033329</v>
      </c>
      <c r="K30" s="948">
        <f t="shared" si="4"/>
        <v>2097427.19</v>
      </c>
    </row>
  </sheetData>
  <hyperlinks>
    <hyperlink ref="M1" location="Índice!A1" display="Voltar ao Índice" xr:uid="{00000000-0004-0000-4F00-000000000000}"/>
  </hyperlinks>
  <pageMargins left="0.70866141732283472" right="0.70866141732283472" top="0.74803149606299213" bottom="0.74803149606299213" header="0.31496062992125984" footer="0.31496062992125984"/>
  <pageSetup paperSize="9" scale="47" fitToHeight="0" orientation="landscape" cellComments="asDisplayed" r:id="rId1"/>
  <headerFooter>
    <oddFooter>&amp;C&amp;P</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4">
    <tabColor rgb="FFFF0000"/>
  </sheetPr>
  <dimension ref="A1:F14"/>
  <sheetViews>
    <sheetView showGridLines="0" zoomScaleNormal="100" zoomScalePageLayoutView="70" workbookViewId="0">
      <selection activeCell="F1" sqref="F1"/>
    </sheetView>
  </sheetViews>
  <sheetFormatPr defaultColWidth="9.140625" defaultRowHeight="18.75"/>
  <cols>
    <col min="1" max="1" width="4.7109375" style="456" customWidth="1"/>
    <col min="2" max="2" width="8.7109375" style="2" customWidth="1"/>
    <col min="3" max="3" width="48.28515625" style="2" customWidth="1"/>
    <col min="4" max="4" width="51.5703125" style="2" customWidth="1"/>
    <col min="5" max="5" width="4.7109375" style="456" customWidth="1"/>
    <col min="6" max="6" width="14.28515625" style="2" bestFit="1" customWidth="1"/>
    <col min="7" max="7" width="9.140625" style="2"/>
    <col min="8" max="8" width="42.28515625" style="2" customWidth="1"/>
    <col min="9" max="9" width="48.140625" style="2" customWidth="1"/>
    <col min="10" max="16384" width="9.140625" style="2"/>
  </cols>
  <sheetData>
    <row r="1" spans="2:6" ht="25.5" customHeight="1">
      <c r="B1" s="54" t="s">
        <v>1634</v>
      </c>
      <c r="F1" s="4" t="s">
        <v>4</v>
      </c>
    </row>
    <row r="2" spans="2:6" s="31" customFormat="1" ht="22.5" customHeight="1" thickBot="1">
      <c r="D2" s="551" t="s">
        <v>6</v>
      </c>
      <c r="E2" s="114"/>
      <c r="F2" s="985"/>
    </row>
    <row r="3" spans="2:6" s="31" customFormat="1" ht="56.25">
      <c r="B3" s="984"/>
      <c r="C3" s="984" t="s">
        <v>1198</v>
      </c>
      <c r="D3" s="983" t="s">
        <v>1197</v>
      </c>
      <c r="E3" s="114"/>
    </row>
    <row r="4" spans="2:6" s="31" customFormat="1" ht="24.95" customHeight="1">
      <c r="B4" s="930">
        <v>1</v>
      </c>
      <c r="C4" s="982" t="s">
        <v>1196</v>
      </c>
      <c r="D4" s="981">
        <v>2</v>
      </c>
      <c r="E4" s="886"/>
    </row>
    <row r="5" spans="2:6" s="31" customFormat="1" ht="24.95" customHeight="1">
      <c r="B5" s="925">
        <v>2</v>
      </c>
      <c r="C5" s="980" t="s">
        <v>1195</v>
      </c>
      <c r="D5" s="979">
        <v>1</v>
      </c>
      <c r="E5" s="114"/>
    </row>
    <row r="6" spans="2:6" s="31" customFormat="1" ht="24.95" customHeight="1">
      <c r="B6" s="925">
        <v>3</v>
      </c>
      <c r="C6" s="980" t="s">
        <v>1194</v>
      </c>
      <c r="D6" s="979">
        <v>1</v>
      </c>
      <c r="E6" s="114"/>
    </row>
    <row r="7" spans="2:6" s="31" customFormat="1" ht="24.95" customHeight="1">
      <c r="B7" s="925">
        <v>4</v>
      </c>
      <c r="C7" s="980" t="s">
        <v>1193</v>
      </c>
      <c r="D7" s="979">
        <v>0</v>
      </c>
      <c r="E7" s="114"/>
    </row>
    <row r="8" spans="2:6" s="31" customFormat="1" ht="24.95" customHeight="1">
      <c r="B8" s="925">
        <v>5</v>
      </c>
      <c r="C8" s="980" t="s">
        <v>1192</v>
      </c>
      <c r="D8" s="979">
        <v>0</v>
      </c>
      <c r="E8" s="114"/>
    </row>
    <row r="9" spans="2:6" s="31" customFormat="1" ht="24.95" customHeight="1">
      <c r="B9" s="925">
        <v>6</v>
      </c>
      <c r="C9" s="980" t="s">
        <v>1191</v>
      </c>
      <c r="D9" s="979">
        <v>0</v>
      </c>
      <c r="E9" s="114"/>
    </row>
    <row r="10" spans="2:6" s="31" customFormat="1" ht="24.95" customHeight="1">
      <c r="B10" s="925">
        <v>7</v>
      </c>
      <c r="C10" s="980" t="s">
        <v>1190</v>
      </c>
      <c r="D10" s="979">
        <v>0</v>
      </c>
      <c r="E10" s="114"/>
    </row>
    <row r="11" spans="2:6" s="31" customFormat="1" ht="24.95" customHeight="1">
      <c r="B11" s="925">
        <v>8</v>
      </c>
      <c r="C11" s="980" t="s">
        <v>1189</v>
      </c>
      <c r="D11" s="979">
        <v>0</v>
      </c>
      <c r="E11" s="114"/>
    </row>
    <row r="12" spans="2:6" s="31" customFormat="1" ht="24.95" customHeight="1">
      <c r="B12" s="925">
        <v>9</v>
      </c>
      <c r="C12" s="980" t="s">
        <v>1188</v>
      </c>
      <c r="D12" s="979">
        <v>0</v>
      </c>
      <c r="E12" s="114"/>
    </row>
    <row r="13" spans="2:6" s="31" customFormat="1" ht="24.95" customHeight="1">
      <c r="B13" s="925">
        <v>10</v>
      </c>
      <c r="C13" s="980" t="s">
        <v>1187</v>
      </c>
      <c r="D13" s="979">
        <v>0</v>
      </c>
      <c r="E13" s="114"/>
    </row>
    <row r="14" spans="2:6" s="31" customFormat="1" ht="24.95" customHeight="1" thickBot="1">
      <c r="B14" s="978">
        <v>11</v>
      </c>
      <c r="C14" s="977" t="s">
        <v>1186</v>
      </c>
      <c r="D14" s="976">
        <v>0</v>
      </c>
      <c r="E14" s="114"/>
    </row>
  </sheetData>
  <hyperlinks>
    <hyperlink ref="F1" location="Índice!A1" display="Voltar ao Índice" xr:uid="{00000000-0004-0000-5000-000000000000}"/>
  </hyperlinks>
  <pageMargins left="0.70866141732283472" right="0.70866141732283472" top="0.74803149606299213" bottom="0.74803149606299213" header="0.31496062992125984" footer="0.31496062992125984"/>
  <pageSetup paperSize="9" scale="99" orientation="landscape" r:id="rId1"/>
  <headerFooter>
    <oddFooter>&amp;C&amp;P</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5">
    <tabColor rgb="FFFF0000"/>
  </sheetPr>
  <dimension ref="A1:P12"/>
  <sheetViews>
    <sheetView showGridLines="0" zoomScaleNormal="100" zoomScalePageLayoutView="70" workbookViewId="0">
      <selection activeCell="B2" sqref="B2"/>
    </sheetView>
  </sheetViews>
  <sheetFormatPr defaultColWidth="9.140625" defaultRowHeight="18.75"/>
  <cols>
    <col min="1" max="1" width="4.7109375" style="456" customWidth="1"/>
    <col min="2" max="2" width="7.42578125" style="5" customWidth="1"/>
    <col min="3" max="3" width="38" style="5" bestFit="1" customWidth="1"/>
    <col min="4" max="13" width="12.7109375" style="5" customWidth="1"/>
    <col min="14" max="14" width="4.7109375" style="456" customWidth="1"/>
    <col min="15" max="15" width="15.7109375" style="5" customWidth="1"/>
    <col min="16" max="16" width="14" style="5" bestFit="1" customWidth="1"/>
    <col min="17" max="16384" width="9.140625" style="5"/>
  </cols>
  <sheetData>
    <row r="1" spans="2:16" ht="39" customHeight="1">
      <c r="B1" s="1756" t="s">
        <v>1635</v>
      </c>
      <c r="C1" s="1756"/>
      <c r="D1" s="1756"/>
      <c r="E1" s="1756"/>
      <c r="F1" s="1756"/>
      <c r="G1" s="1756"/>
      <c r="H1" s="1756"/>
      <c r="I1" s="1756"/>
      <c r="J1" s="1756"/>
      <c r="K1" s="1756"/>
      <c r="L1" s="1756"/>
      <c r="M1" s="1756"/>
      <c r="O1" s="818"/>
      <c r="P1" s="4" t="s">
        <v>4</v>
      </c>
    </row>
    <row r="2" spans="2:16" ht="22.5" customHeight="1">
      <c r="B2" s="31"/>
      <c r="D2" s="1002"/>
      <c r="E2" s="1002"/>
      <c r="F2" s="1002"/>
      <c r="G2" s="1001"/>
      <c r="H2" s="1001"/>
      <c r="I2" s="1001"/>
      <c r="J2" s="1001"/>
      <c r="K2" s="1001"/>
      <c r="L2" s="1001"/>
      <c r="M2" s="1001"/>
      <c r="N2" s="114"/>
    </row>
    <row r="3" spans="2:16" s="31" customFormat="1" ht="20.100000000000001" customHeight="1" thickBot="1">
      <c r="D3" s="551" t="s">
        <v>1215</v>
      </c>
      <c r="E3" s="551" t="s">
        <v>7</v>
      </c>
      <c r="F3" s="551" t="s">
        <v>8</v>
      </c>
      <c r="G3" s="551" t="s">
        <v>9</v>
      </c>
      <c r="H3" s="551" t="s">
        <v>10</v>
      </c>
      <c r="I3" s="551" t="s">
        <v>71</v>
      </c>
      <c r="J3" s="551" t="s">
        <v>72</v>
      </c>
      <c r="K3" s="551" t="s">
        <v>73</v>
      </c>
      <c r="L3" s="551" t="s">
        <v>483</v>
      </c>
      <c r="M3" s="551" t="s">
        <v>482</v>
      </c>
      <c r="N3" s="114"/>
    </row>
    <row r="4" spans="2:16" s="818" customFormat="1" ht="30" customHeight="1">
      <c r="C4" s="1000"/>
      <c r="D4" s="1755" t="s">
        <v>1214</v>
      </c>
      <c r="E4" s="1755"/>
      <c r="F4" s="1755"/>
      <c r="G4" s="1755" t="s">
        <v>1213</v>
      </c>
      <c r="H4" s="1755"/>
      <c r="I4" s="1755"/>
      <c r="J4" s="1755"/>
      <c r="K4" s="1755"/>
      <c r="L4" s="1755"/>
      <c r="M4" s="999"/>
      <c r="N4" s="886"/>
    </row>
    <row r="5" spans="2:16" s="818" customFormat="1" ht="80.25" customHeight="1">
      <c r="D5" s="998" t="s">
        <v>1153</v>
      </c>
      <c r="E5" s="998" t="s">
        <v>1174</v>
      </c>
      <c r="F5" s="998" t="s">
        <v>1212</v>
      </c>
      <c r="G5" s="998" t="s">
        <v>1211</v>
      </c>
      <c r="H5" s="998" t="s">
        <v>1210</v>
      </c>
      <c r="I5" s="998" t="s">
        <v>1209</v>
      </c>
      <c r="J5" s="998" t="s">
        <v>1208</v>
      </c>
      <c r="K5" s="998" t="s">
        <v>1207</v>
      </c>
      <c r="L5" s="998" t="s">
        <v>1206</v>
      </c>
      <c r="M5" s="998" t="s">
        <v>745</v>
      </c>
      <c r="N5" s="114"/>
    </row>
    <row r="6" spans="2:16" s="31" customFormat="1" ht="20.100000000000001" customHeight="1">
      <c r="B6" s="997">
        <v>1</v>
      </c>
      <c r="C6" s="996" t="s">
        <v>1205</v>
      </c>
      <c r="D6" s="995"/>
      <c r="E6" s="995"/>
      <c r="F6" s="995"/>
      <c r="G6" s="1489"/>
      <c r="H6" s="1489"/>
      <c r="I6" s="1489"/>
      <c r="J6" s="1489"/>
      <c r="K6" s="1489"/>
      <c r="L6" s="1489"/>
      <c r="M6" s="1491">
        <v>82</v>
      </c>
      <c r="N6" s="114"/>
    </row>
    <row r="7" spans="2:16" s="31" customFormat="1" ht="20.100000000000001" customHeight="1">
      <c r="B7" s="991">
        <v>2</v>
      </c>
      <c r="C7" s="990" t="s">
        <v>1204</v>
      </c>
      <c r="D7" s="989">
        <v>4</v>
      </c>
      <c r="E7" s="989">
        <v>3</v>
      </c>
      <c r="F7" s="989">
        <v>7</v>
      </c>
      <c r="G7" s="1490"/>
      <c r="H7" s="1490"/>
      <c r="I7" s="1490"/>
      <c r="J7" s="1490"/>
      <c r="K7" s="1490"/>
      <c r="L7" s="1490"/>
      <c r="M7" s="1492"/>
      <c r="N7" s="114"/>
    </row>
    <row r="8" spans="2:16" s="31" customFormat="1" ht="20.100000000000001" customHeight="1">
      <c r="B8" s="991">
        <v>3</v>
      </c>
      <c r="C8" s="994" t="s">
        <v>1203</v>
      </c>
      <c r="D8" s="1494"/>
      <c r="E8" s="1494"/>
      <c r="F8" s="1494"/>
      <c r="G8" s="993">
        <v>1</v>
      </c>
      <c r="H8" s="993">
        <v>10</v>
      </c>
      <c r="I8" s="993">
        <v>0</v>
      </c>
      <c r="J8" s="993">
        <v>12</v>
      </c>
      <c r="K8" s="993">
        <v>4</v>
      </c>
      <c r="L8" s="993">
        <v>0</v>
      </c>
      <c r="M8" s="1492"/>
      <c r="N8" s="114"/>
    </row>
    <row r="9" spans="2:16" s="31" customFormat="1" ht="20.100000000000001" customHeight="1">
      <c r="B9" s="991">
        <v>4</v>
      </c>
      <c r="C9" s="994" t="s">
        <v>1202</v>
      </c>
      <c r="D9" s="1490"/>
      <c r="E9" s="1490"/>
      <c r="F9" s="1490"/>
      <c r="G9" s="993">
        <v>0</v>
      </c>
      <c r="H9" s="993">
        <v>15</v>
      </c>
      <c r="I9" s="993">
        <v>0</v>
      </c>
      <c r="J9" s="993">
        <v>19</v>
      </c>
      <c r="K9" s="993">
        <v>10</v>
      </c>
      <c r="L9" s="993">
        <v>4</v>
      </c>
      <c r="M9" s="1492"/>
      <c r="N9" s="114"/>
    </row>
    <row r="10" spans="2:16" s="31" customFormat="1" ht="20.100000000000001" customHeight="1">
      <c r="B10" s="991">
        <v>5</v>
      </c>
      <c r="C10" s="992" t="s">
        <v>1201</v>
      </c>
      <c r="D10" s="989">
        <v>497000.16</v>
      </c>
      <c r="E10" s="989">
        <v>5043630.51</v>
      </c>
      <c r="F10" s="989">
        <v>5540630.6699999999</v>
      </c>
      <c r="G10" s="989">
        <v>520928.43</v>
      </c>
      <c r="H10" s="989">
        <v>5985325.5499999998</v>
      </c>
      <c r="I10" s="989">
        <v>0</v>
      </c>
      <c r="J10" s="989">
        <v>6877867.6699999999</v>
      </c>
      <c r="K10" s="989">
        <v>2697876.11</v>
      </c>
      <c r="L10" s="989">
        <v>23000.04</v>
      </c>
      <c r="M10" s="1492"/>
      <c r="N10" s="114"/>
    </row>
    <row r="11" spans="2:16" s="31" customFormat="1" ht="20.100000000000001" customHeight="1">
      <c r="B11" s="991">
        <v>6</v>
      </c>
      <c r="C11" s="990" t="s">
        <v>1200</v>
      </c>
      <c r="D11" s="989">
        <v>0</v>
      </c>
      <c r="E11" s="989">
        <v>3161488.22</v>
      </c>
      <c r="F11" s="989">
        <v>3161488.22</v>
      </c>
      <c r="G11" s="989">
        <v>341000</v>
      </c>
      <c r="H11" s="989">
        <v>2784303.75</v>
      </c>
      <c r="I11" s="989">
        <v>0</v>
      </c>
      <c r="J11" s="989">
        <v>3447809.38</v>
      </c>
      <c r="K11" s="989">
        <v>1158920.22</v>
      </c>
      <c r="L11" s="989">
        <v>0</v>
      </c>
      <c r="M11" s="1492"/>
      <c r="N11" s="114"/>
    </row>
    <row r="12" spans="2:16" s="31" customFormat="1" ht="20.100000000000001" customHeight="1" thickBot="1">
      <c r="B12" s="988">
        <v>7</v>
      </c>
      <c r="C12" s="987" t="s">
        <v>1199</v>
      </c>
      <c r="D12" s="986">
        <v>497000.16</v>
      </c>
      <c r="E12" s="986">
        <v>1882142.29</v>
      </c>
      <c r="F12" s="986">
        <v>2379142.4500000002</v>
      </c>
      <c r="G12" s="986">
        <v>179928.43</v>
      </c>
      <c r="H12" s="986">
        <v>3201021.8</v>
      </c>
      <c r="I12" s="986">
        <v>0</v>
      </c>
      <c r="J12" s="986">
        <v>3430058.29</v>
      </c>
      <c r="K12" s="986">
        <v>1538955.89</v>
      </c>
      <c r="L12" s="986">
        <v>23000.04</v>
      </c>
      <c r="M12" s="1493"/>
      <c r="N12" s="114"/>
    </row>
  </sheetData>
  <mergeCells count="3">
    <mergeCell ref="D4:F4"/>
    <mergeCell ref="G4:L4"/>
    <mergeCell ref="B1:M1"/>
  </mergeCells>
  <hyperlinks>
    <hyperlink ref="P1" location="Índice!A1" display="Voltar ao Índice" xr:uid="{00000000-0004-0000-5100-000000000000}"/>
  </hyperlinks>
  <pageMargins left="0.70866141732283472" right="0.70866141732283472" top="0.74803149606299213" bottom="0.74803149606299213" header="0.31496062992125984" footer="0.31496062992125984"/>
  <pageSetup paperSize="9" scale="51" fitToWidth="0" fitToHeight="0" orientation="landscape" cellComments="asDisplayed" r:id="rId1"/>
  <headerFoot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0000"/>
    <pageSetUpPr fitToPage="1"/>
  </sheetPr>
  <dimension ref="B1:K27"/>
  <sheetViews>
    <sheetView showGridLines="0" zoomScale="90" zoomScaleNormal="90" zoomScalePageLayoutView="70" workbookViewId="0"/>
  </sheetViews>
  <sheetFormatPr defaultColWidth="9.140625" defaultRowHeight="16.5"/>
  <cols>
    <col min="1" max="1" width="4.7109375" style="1143" customWidth="1"/>
    <col min="2" max="2" width="8.5703125" style="1148" customWidth="1"/>
    <col min="3" max="3" width="88.85546875" style="1143" customWidth="1"/>
    <col min="4" max="8" width="14.7109375" style="1143" customWidth="1"/>
    <col min="9" max="9" width="4.7109375" style="1143" customWidth="1"/>
    <col min="10" max="10" width="12.7109375" style="1143" bestFit="1" customWidth="1"/>
    <col min="11" max="11" width="24.85546875" style="1143" customWidth="1"/>
    <col min="12" max="16384" width="9.140625" style="1143"/>
  </cols>
  <sheetData>
    <row r="1" spans="2:11" ht="40.5" customHeight="1">
      <c r="B1" s="54" t="s">
        <v>1599</v>
      </c>
      <c r="C1" s="54"/>
      <c r="D1" s="54"/>
      <c r="E1" s="54"/>
      <c r="F1" s="54"/>
      <c r="G1" s="54"/>
      <c r="H1" s="54"/>
      <c r="K1" s="4" t="s">
        <v>4</v>
      </c>
    </row>
    <row r="4" spans="2:11" ht="17.25" thickBot="1">
      <c r="B4" s="1143"/>
      <c r="D4" s="52" t="s">
        <v>6</v>
      </c>
      <c r="E4" s="52" t="s">
        <v>7</v>
      </c>
      <c r="F4" s="52" t="s">
        <v>8</v>
      </c>
      <c r="G4" s="52" t="s">
        <v>9</v>
      </c>
      <c r="H4" s="52" t="s">
        <v>10</v>
      </c>
    </row>
    <row r="5" spans="2:11">
      <c r="B5" s="1143"/>
      <c r="D5" s="1571" t="s">
        <v>118</v>
      </c>
      <c r="E5" s="1571" t="s">
        <v>119</v>
      </c>
      <c r="F5" s="1571"/>
      <c r="G5" s="1571"/>
      <c r="H5" s="1571"/>
    </row>
    <row r="6" spans="2:11" ht="33">
      <c r="B6" s="1143"/>
      <c r="D6" s="1572"/>
      <c r="E6" s="52" t="s">
        <v>120</v>
      </c>
      <c r="F6" s="52" t="s">
        <v>121</v>
      </c>
      <c r="G6" s="52" t="s">
        <v>122</v>
      </c>
      <c r="H6" s="52" t="s">
        <v>123</v>
      </c>
    </row>
    <row r="7" spans="2:11" ht="20.100000000000001" customHeight="1">
      <c r="B7" s="73">
        <v>1</v>
      </c>
      <c r="C7" s="74" t="s">
        <v>124</v>
      </c>
      <c r="D7" s="75">
        <v>54589810.373999998</v>
      </c>
      <c r="E7" s="75">
        <v>47670119.833000012</v>
      </c>
      <c r="F7" s="75">
        <v>5246840.3559999997</v>
      </c>
      <c r="G7" s="75">
        <v>1725374.6850000001</v>
      </c>
      <c r="H7" s="75">
        <v>1583402.0190000001</v>
      </c>
    </row>
    <row r="8" spans="2:11" ht="20.100000000000001" customHeight="1">
      <c r="B8" s="76">
        <v>2</v>
      </c>
      <c r="C8" s="77" t="s">
        <v>125</v>
      </c>
      <c r="D8" s="78">
        <v>50253734.995999999</v>
      </c>
      <c r="E8" s="78">
        <v>153565.57746</v>
      </c>
      <c r="F8" s="79">
        <v>0</v>
      </c>
      <c r="G8" s="78">
        <v>1502025.18</v>
      </c>
      <c r="H8" s="78">
        <v>1475977.094</v>
      </c>
    </row>
    <row r="9" spans="2:11" ht="20.100000000000001" customHeight="1">
      <c r="B9" s="76">
        <v>3</v>
      </c>
      <c r="C9" s="77" t="s">
        <v>126</v>
      </c>
      <c r="D9" s="78">
        <f>+D7-D8</f>
        <v>4336075.3779999986</v>
      </c>
      <c r="E9" s="78">
        <f>+E7-E8</f>
        <v>47516554.255540013</v>
      </c>
      <c r="F9" s="78">
        <f>+F7-F8</f>
        <v>5246840.3559999997</v>
      </c>
      <c r="G9" s="78">
        <f>+G7-G8</f>
        <v>223349.50500000012</v>
      </c>
      <c r="H9" s="78">
        <f>+H7-H8</f>
        <v>107424.92500000005</v>
      </c>
    </row>
    <row r="10" spans="2:11" ht="20.100000000000001" customHeight="1">
      <c r="B10" s="76">
        <v>4</v>
      </c>
      <c r="C10" s="80" t="s">
        <v>127</v>
      </c>
      <c r="D10" s="78">
        <v>9741547.5192214847</v>
      </c>
      <c r="E10" s="78">
        <v>9741547.5192214847</v>
      </c>
      <c r="F10" s="78">
        <v>0</v>
      </c>
      <c r="G10" s="78">
        <v>0</v>
      </c>
      <c r="H10" s="83"/>
    </row>
    <row r="11" spans="2:11" ht="20.100000000000001" customHeight="1">
      <c r="B11" s="76">
        <v>5</v>
      </c>
      <c r="C11" s="80" t="s">
        <v>128</v>
      </c>
      <c r="D11" s="78">
        <v>0</v>
      </c>
      <c r="E11" s="78">
        <v>0</v>
      </c>
      <c r="F11" s="78">
        <v>0</v>
      </c>
      <c r="G11" s="78">
        <v>0</v>
      </c>
      <c r="H11" s="84"/>
    </row>
    <row r="12" spans="2:11" ht="20.100000000000001" customHeight="1">
      <c r="B12" s="76">
        <v>7</v>
      </c>
      <c r="C12" s="80" t="s">
        <v>129</v>
      </c>
      <c r="D12" s="78">
        <v>0</v>
      </c>
      <c r="E12" s="78">
        <v>0</v>
      </c>
      <c r="F12" s="78">
        <v>0</v>
      </c>
      <c r="G12" s="78">
        <v>0</v>
      </c>
      <c r="H12" s="84"/>
    </row>
    <row r="13" spans="2:11" ht="20.100000000000001" customHeight="1">
      <c r="B13" s="76">
        <v>8</v>
      </c>
      <c r="C13" s="80" t="s">
        <v>130</v>
      </c>
      <c r="D13" s="78">
        <v>0</v>
      </c>
      <c r="E13" s="81">
        <v>0</v>
      </c>
      <c r="F13" s="81">
        <v>0</v>
      </c>
      <c r="G13" s="81">
        <v>0</v>
      </c>
      <c r="H13" s="84"/>
    </row>
    <row r="14" spans="2:11" ht="20.100000000000001" customHeight="1">
      <c r="B14" s="76">
        <v>9</v>
      </c>
      <c r="C14" s="80" t="s">
        <v>131</v>
      </c>
      <c r="D14" s="78">
        <v>0</v>
      </c>
      <c r="E14" s="78">
        <v>0</v>
      </c>
      <c r="F14" s="78">
        <v>0</v>
      </c>
      <c r="G14" s="78">
        <v>0</v>
      </c>
      <c r="H14" s="84"/>
    </row>
    <row r="15" spans="2:11" ht="20.100000000000001" customHeight="1">
      <c r="B15" s="76">
        <v>11</v>
      </c>
      <c r="C15" s="80" t="s">
        <v>132</v>
      </c>
      <c r="D15" s="78">
        <v>0</v>
      </c>
      <c r="E15" s="78">
        <v>0</v>
      </c>
      <c r="F15" s="78">
        <v>0</v>
      </c>
      <c r="G15" s="78">
        <v>0</v>
      </c>
      <c r="H15" s="85"/>
    </row>
    <row r="16" spans="2:11" ht="20.100000000000001" customHeight="1" thickBot="1">
      <c r="B16" s="1286">
        <v>12</v>
      </c>
      <c r="C16" s="1287" t="s">
        <v>133</v>
      </c>
      <c r="D16" s="82">
        <f>SUM(D9:D15)</f>
        <v>14077622.897221483</v>
      </c>
      <c r="E16" s="82">
        <f>SUM(E9:E15)</f>
        <v>57258101.774761498</v>
      </c>
      <c r="F16" s="82">
        <f>SUM(F9:F15)</f>
        <v>5246840.3559999997</v>
      </c>
      <c r="G16" s="82">
        <f>SUM(G9:G15)</f>
        <v>223349.50500000012</v>
      </c>
      <c r="H16" s="82">
        <f>SUM(H9:H15)</f>
        <v>107424.92500000005</v>
      </c>
    </row>
    <row r="18" spans="2:8" ht="20.100000000000001" customHeight="1">
      <c r="B18" s="1148" t="s">
        <v>134</v>
      </c>
      <c r="C18" s="1570" t="s">
        <v>135</v>
      </c>
      <c r="D18" s="1570"/>
      <c r="E18" s="1570"/>
      <c r="F18" s="1570"/>
      <c r="G18" s="1570"/>
      <c r="H18" s="1570"/>
    </row>
    <row r="19" spans="2:8" ht="24.95" customHeight="1">
      <c r="B19" s="1148" t="s">
        <v>136</v>
      </c>
      <c r="C19" s="1570" t="s">
        <v>137</v>
      </c>
      <c r="D19" s="1570"/>
      <c r="E19" s="1570"/>
      <c r="F19" s="1570"/>
      <c r="G19" s="1570"/>
      <c r="H19" s="1570"/>
    </row>
    <row r="20" spans="2:8" ht="20.100000000000001" customHeight="1">
      <c r="B20" s="1148" t="s">
        <v>138</v>
      </c>
      <c r="C20" s="1570" t="s">
        <v>139</v>
      </c>
      <c r="D20" s="1570"/>
      <c r="E20" s="1570"/>
      <c r="F20" s="1570"/>
      <c r="G20" s="1570"/>
      <c r="H20" s="1570"/>
    </row>
    <row r="21" spans="2:8" ht="20.100000000000001" customHeight="1">
      <c r="B21" s="1148" t="s">
        <v>140</v>
      </c>
      <c r="C21" s="1570" t="s">
        <v>141</v>
      </c>
      <c r="D21" s="1570"/>
      <c r="E21" s="1570"/>
      <c r="F21" s="1570"/>
      <c r="G21" s="1570"/>
      <c r="H21" s="1570"/>
    </row>
    <row r="22" spans="2:8" ht="20.100000000000001" customHeight="1">
      <c r="B22" s="1148" t="s">
        <v>142</v>
      </c>
      <c r="C22" s="1570" t="s">
        <v>143</v>
      </c>
      <c r="D22" s="1570"/>
      <c r="E22" s="1570"/>
      <c r="F22" s="1570"/>
      <c r="G22" s="1570"/>
      <c r="H22" s="1570"/>
    </row>
    <row r="23" spans="2:8" ht="26.25" customHeight="1">
      <c r="B23" s="1148" t="s">
        <v>144</v>
      </c>
      <c r="C23" s="1178" t="s">
        <v>145</v>
      </c>
      <c r="D23" s="1178"/>
      <c r="E23" s="1178"/>
      <c r="F23" s="1178"/>
      <c r="G23" s="1178"/>
      <c r="H23" s="1178"/>
    </row>
    <row r="27" spans="2:8">
      <c r="D27" s="1147"/>
      <c r="E27" s="1147"/>
      <c r="F27" s="1147"/>
      <c r="G27" s="1147"/>
      <c r="H27" s="1147"/>
    </row>
  </sheetData>
  <mergeCells count="7">
    <mergeCell ref="C21:H21"/>
    <mergeCell ref="C22:H22"/>
    <mergeCell ref="D5:D6"/>
    <mergeCell ref="E5:H5"/>
    <mergeCell ref="C18:H18"/>
    <mergeCell ref="C19:H19"/>
    <mergeCell ref="C20:H20"/>
  </mergeCells>
  <hyperlinks>
    <hyperlink ref="K1" location="Índice!A1" display="Voltar ao Índice" xr:uid="{00000000-0004-0000-0600-000000000000}"/>
  </hyperlinks>
  <pageMargins left="0.70866141732283472" right="0.70866141732283472" top="0.74803149606299213" bottom="0.74803149606299213" header="0.31496062992125984" footer="0.31496062992125984"/>
  <pageSetup paperSize="9" scale="60" orientation="landscape" r:id="rId1"/>
  <headerFooter>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0000"/>
  </sheetPr>
  <dimension ref="B1:I26"/>
  <sheetViews>
    <sheetView showGridLines="0" showZeros="0" zoomScaleNormal="100" workbookViewId="0"/>
  </sheetViews>
  <sheetFormatPr defaultColWidth="9.140625" defaultRowHeight="15" customHeight="1"/>
  <cols>
    <col min="1" max="1" width="4.7109375" style="91" customWidth="1"/>
    <col min="2" max="2" width="38.5703125" style="91" bestFit="1" customWidth="1"/>
    <col min="3" max="6" width="16.42578125" style="91" customWidth="1"/>
    <col min="7" max="7" width="10.85546875" style="91" customWidth="1"/>
    <col min="8" max="8" width="14" style="91" bestFit="1" customWidth="1"/>
    <col min="9" max="9" width="12.7109375" style="92" customWidth="1"/>
    <col min="10" max="16384" width="9.140625" style="91"/>
  </cols>
  <sheetData>
    <row r="1" spans="2:8" ht="25.5" customHeight="1">
      <c r="B1" s="1573" t="s">
        <v>3</v>
      </c>
      <c r="C1" s="1573"/>
      <c r="D1" s="1573"/>
      <c r="E1" s="1573"/>
      <c r="F1" s="117"/>
      <c r="G1" s="117"/>
      <c r="H1" s="4" t="s">
        <v>4</v>
      </c>
    </row>
    <row r="2" spans="2:8" ht="22.5" customHeight="1">
      <c r="B2" s="31" t="s">
        <v>5</v>
      </c>
      <c r="C2" s="118"/>
      <c r="D2" s="118"/>
      <c r="E2" s="118"/>
      <c r="F2" s="117"/>
      <c r="G2" s="117"/>
    </row>
    <row r="3" spans="2:8" ht="15" customHeight="1">
      <c r="B3" s="116">
        <v>1</v>
      </c>
      <c r="C3" s="115"/>
      <c r="D3" s="115"/>
      <c r="H3" s="114"/>
    </row>
    <row r="4" spans="2:8" ht="20.100000000000001" customHeight="1">
      <c r="C4" s="1574" t="s">
        <v>167</v>
      </c>
      <c r="D4" s="1574"/>
      <c r="E4" s="1574" t="s">
        <v>166</v>
      </c>
      <c r="F4" s="1574"/>
      <c r="G4" s="113"/>
      <c r="H4" s="101"/>
    </row>
    <row r="5" spans="2:8" s="101" customFormat="1" ht="20.100000000000001" customHeight="1">
      <c r="C5" s="112" t="s">
        <v>1592</v>
      </c>
      <c r="D5" s="112" t="s">
        <v>1458</v>
      </c>
      <c r="E5" s="112" t="str">
        <f>+C5</f>
        <v>31 Dez 2024</v>
      </c>
      <c r="F5" s="112" t="str">
        <f>+D5</f>
        <v>31 Dez 2023</v>
      </c>
      <c r="G5" s="102"/>
    </row>
    <row r="6" spans="2:8" s="46" customFormat="1" ht="20.100000000000001" customHeight="1" thickBot="1">
      <c r="B6" s="103" t="s">
        <v>165</v>
      </c>
      <c r="C6" s="103"/>
      <c r="D6" s="103"/>
      <c r="E6" s="103"/>
      <c r="F6" s="103"/>
      <c r="G6" s="102"/>
      <c r="H6" s="101"/>
    </row>
    <row r="7" spans="2:8" ht="20.100000000000001" customHeight="1">
      <c r="B7" s="100" t="s">
        <v>164</v>
      </c>
      <c r="C7" s="110">
        <v>3277102.1892781276</v>
      </c>
      <c r="D7" s="110">
        <v>3022376.0480184131</v>
      </c>
      <c r="E7" s="110">
        <v>3286066.5893800003</v>
      </c>
      <c r="F7" s="110">
        <v>3055266.3988999999</v>
      </c>
      <c r="G7" s="107"/>
      <c r="H7" s="93"/>
    </row>
    <row r="8" spans="2:8" ht="20.100000000000001" customHeight="1">
      <c r="B8" s="98" t="s">
        <v>163</v>
      </c>
      <c r="C8" s="108">
        <v>2577102.1892781276</v>
      </c>
      <c r="D8" s="108">
        <v>2622376.0480184131</v>
      </c>
      <c r="E8" s="108">
        <v>2586066.5893800003</v>
      </c>
      <c r="F8" s="108">
        <v>2655266.3988999999</v>
      </c>
      <c r="G8" s="107"/>
      <c r="H8" s="93"/>
    </row>
    <row r="9" spans="2:8" ht="20.100000000000001" customHeight="1">
      <c r="B9" s="98" t="s">
        <v>162</v>
      </c>
      <c r="C9" s="108">
        <v>270977.40521451179</v>
      </c>
      <c r="D9" s="108">
        <v>272861.95943759038</v>
      </c>
      <c r="E9" s="108">
        <v>270977.40521</v>
      </c>
      <c r="F9" s="108">
        <v>272861.95944000001</v>
      </c>
      <c r="G9" s="107"/>
      <c r="H9" s="93"/>
    </row>
    <row r="10" spans="2:8" ht="20.100000000000001" customHeight="1">
      <c r="B10" s="111" t="s">
        <v>161</v>
      </c>
      <c r="C10" s="105">
        <f>+C7+C9</f>
        <v>3548079.5944926394</v>
      </c>
      <c r="D10" s="105">
        <f>+D7+D9</f>
        <v>3295238.0074560037</v>
      </c>
      <c r="E10" s="105">
        <f>+E7+E9</f>
        <v>3557043.9945900002</v>
      </c>
      <c r="F10" s="105">
        <f>+F7+F9</f>
        <v>3328128.3583399998</v>
      </c>
      <c r="G10" s="104"/>
      <c r="H10" s="93"/>
    </row>
    <row r="11" spans="2:8" s="46" customFormat="1" ht="20.100000000000001" customHeight="1" thickBot="1">
      <c r="B11" s="103" t="s">
        <v>160</v>
      </c>
      <c r="C11" s="103">
        <v>0</v>
      </c>
      <c r="D11" s="103">
        <v>0</v>
      </c>
      <c r="E11" s="103">
        <v>0</v>
      </c>
      <c r="F11" s="103">
        <v>0</v>
      </c>
      <c r="G11" s="102"/>
      <c r="H11" s="101"/>
    </row>
    <row r="12" spans="2:8" ht="20.100000000000001" customHeight="1">
      <c r="B12" s="100" t="s">
        <v>159</v>
      </c>
      <c r="C12" s="110">
        <v>13103001.22374812</v>
      </c>
      <c r="D12" s="110">
        <v>12959113.030924764</v>
      </c>
      <c r="E12" s="110">
        <v>13103001.223748101</v>
      </c>
      <c r="F12" s="110">
        <v>12959113.030924764</v>
      </c>
      <c r="G12" s="107"/>
      <c r="H12" s="109"/>
    </row>
    <row r="13" spans="2:8" ht="20.100000000000001" customHeight="1">
      <c r="B13" s="98" t="s">
        <v>158</v>
      </c>
      <c r="C13" s="108">
        <v>95.313999999999993</v>
      </c>
      <c r="D13" s="108">
        <v>1924.5</v>
      </c>
      <c r="E13" s="108">
        <v>95.313999999999993</v>
      </c>
      <c r="F13" s="108">
        <v>1924.5</v>
      </c>
      <c r="G13" s="107"/>
      <c r="H13" s="93"/>
    </row>
    <row r="14" spans="2:8" ht="20.100000000000001" customHeight="1">
      <c r="B14" s="98" t="s">
        <v>157</v>
      </c>
      <c r="C14" s="108">
        <v>2905982.7483800002</v>
      </c>
      <c r="D14" s="108">
        <v>2434752.0654799999</v>
      </c>
      <c r="E14" s="108">
        <v>2905982.7483800002</v>
      </c>
      <c r="F14" s="108">
        <v>2434752.0654799999</v>
      </c>
      <c r="G14" s="107"/>
      <c r="H14" s="93"/>
    </row>
    <row r="15" spans="2:8" ht="20.100000000000001" customHeight="1">
      <c r="B15" s="98" t="s">
        <v>156</v>
      </c>
      <c r="C15" s="108">
        <v>55421.537549999994</v>
      </c>
      <c r="D15" s="108">
        <v>77163.020329999999</v>
      </c>
      <c r="E15" s="108">
        <v>55421.537549999994</v>
      </c>
      <c r="F15" s="108">
        <v>77163.020329999999</v>
      </c>
      <c r="G15" s="107"/>
      <c r="H15" s="93"/>
    </row>
    <row r="16" spans="2:8" ht="20.100000000000001" customHeight="1">
      <c r="B16" s="106" t="s">
        <v>155</v>
      </c>
      <c r="C16" s="105">
        <f>SUM(C12:C15)</f>
        <v>16064500.823678119</v>
      </c>
      <c r="D16" s="105">
        <f>SUM(D12:D15)</f>
        <v>15472952.616734764</v>
      </c>
      <c r="E16" s="105">
        <f>SUM(E12:E15)</f>
        <v>16064500.8236781</v>
      </c>
      <c r="F16" s="105">
        <f>SUM(F12:F15)</f>
        <v>15472952.616734764</v>
      </c>
      <c r="G16" s="104"/>
      <c r="H16" s="93"/>
    </row>
    <row r="17" spans="2:6" s="46" customFormat="1" ht="20.100000000000001" customHeight="1" thickBot="1">
      <c r="B17" s="103" t="s">
        <v>154</v>
      </c>
      <c r="C17" s="103">
        <v>0</v>
      </c>
      <c r="D17" s="103">
        <v>0</v>
      </c>
      <c r="E17" s="103">
        <v>0</v>
      </c>
      <c r="F17" s="103">
        <v>0</v>
      </c>
    </row>
    <row r="18" spans="2:6" ht="20.100000000000001" customHeight="1">
      <c r="B18" s="100" t="s">
        <v>153</v>
      </c>
      <c r="C18" s="99">
        <f>+IFERROR(C8/C$16,"-")</f>
        <v>0.16042217667166056</v>
      </c>
      <c r="D18" s="99">
        <f>+IFERROR(D8/D$16,"-")</f>
        <v>0.16948129506854326</v>
      </c>
      <c r="E18" s="99">
        <f>+IFERROR(E8/E$16,"-")</f>
        <v>0.1609802021092554</v>
      </c>
      <c r="F18" s="99">
        <f>+IFERROR(F8/F$16,"-")</f>
        <v>0.17160696246353124</v>
      </c>
    </row>
    <row r="19" spans="2:6" ht="20.100000000000001" customHeight="1">
      <c r="B19" s="98" t="s">
        <v>152</v>
      </c>
      <c r="C19" s="96">
        <f>+IFERROR(C7/C$16,"-")</f>
        <v>0.20399651537555863</v>
      </c>
      <c r="D19" s="96">
        <f>+IFERROR(D7/D$16,"-")</f>
        <v>0.19533285746312981</v>
      </c>
      <c r="E19" s="97">
        <f>+IFERROR(E7/E$16,"-")</f>
        <v>0.20455454081315352</v>
      </c>
      <c r="F19" s="96">
        <f>+IFERROR(F7/F$16,"-")</f>
        <v>0.1974585248581178</v>
      </c>
    </row>
    <row r="20" spans="2:6" ht="20.100000000000001" customHeight="1" thickBot="1">
      <c r="B20" s="95" t="s">
        <v>151</v>
      </c>
      <c r="C20" s="94">
        <f>+IFERROR(C10/C$16,"-")</f>
        <v>0.22086460285544515</v>
      </c>
      <c r="D20" s="94">
        <f>+IFERROR(D10/D$16,"-")</f>
        <v>0.21296762738690486</v>
      </c>
      <c r="E20" s="94">
        <f>+IFERROR(E10/E$16,"-")</f>
        <v>0.22142262829275922</v>
      </c>
      <c r="F20" s="94">
        <f>+IFERROR(F10/F$16,"-")</f>
        <v>0.21509329478204853</v>
      </c>
    </row>
    <row r="21" spans="2:6" ht="15" customHeight="1">
      <c r="B21" s="1575"/>
      <c r="C21" s="1575"/>
      <c r="D21" s="1575"/>
      <c r="E21" s="1575"/>
      <c r="F21" s="1575"/>
    </row>
    <row r="22" spans="2:6" ht="15" customHeight="1">
      <c r="B22" s="1576"/>
      <c r="C22" s="1576"/>
      <c r="D22" s="1576"/>
      <c r="E22" s="1576"/>
      <c r="F22" s="1576"/>
    </row>
    <row r="23" spans="2:6" ht="15" customHeight="1">
      <c r="C23" s="1457">
        <v>0</v>
      </c>
      <c r="D23" s="1457">
        <v>0</v>
      </c>
      <c r="E23" s="1457"/>
      <c r="F23" s="1457">
        <v>0</v>
      </c>
    </row>
    <row r="24" spans="2:6" ht="15" customHeight="1">
      <c r="C24" s="1457">
        <v>0</v>
      </c>
      <c r="D24" s="1457">
        <v>0</v>
      </c>
      <c r="E24" s="1457"/>
      <c r="F24" s="1457">
        <v>0</v>
      </c>
    </row>
    <row r="25" spans="2:6" ht="15" customHeight="1">
      <c r="C25" s="1457">
        <v>0</v>
      </c>
      <c r="D25" s="1457">
        <v>0</v>
      </c>
      <c r="E25" s="1457"/>
      <c r="F25" s="1457">
        <v>0</v>
      </c>
    </row>
    <row r="26" spans="2:6" ht="15" customHeight="1">
      <c r="C26" s="1456">
        <v>0</v>
      </c>
      <c r="D26" s="1456">
        <v>0</v>
      </c>
      <c r="E26" s="1456">
        <v>0</v>
      </c>
      <c r="F26" s="1456">
        <v>0</v>
      </c>
    </row>
  </sheetData>
  <mergeCells count="5">
    <mergeCell ref="B1:E1"/>
    <mergeCell ref="C4:D4"/>
    <mergeCell ref="E4:F4"/>
    <mergeCell ref="B21:F21"/>
    <mergeCell ref="B22:F22"/>
  </mergeCells>
  <hyperlinks>
    <hyperlink ref="H3" location="Índice!A1" display="Voltar ao Índice" xr:uid="{00000000-0004-0000-0A00-000000000000}"/>
    <hyperlink ref="H1" location="Índice!A1" display="Voltar ao Índice" xr:uid="{00000000-0004-0000-0A00-000001000000}"/>
  </hyperlinks>
  <pageMargins left="0.7" right="0.7" top="0.75" bottom="0.75" header="0.3" footer="0.3"/>
  <pageSetup paperSize="9" scale="6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75</vt:i4>
      </vt:variant>
      <vt:variant>
        <vt:lpstr>Named Ranges</vt:lpstr>
      </vt:variant>
      <vt:variant>
        <vt:i4>12</vt:i4>
      </vt:variant>
    </vt:vector>
  </HeadingPairs>
  <TitlesOfParts>
    <vt:vector size="87" baseType="lpstr">
      <vt:lpstr>Capa</vt:lpstr>
      <vt:lpstr>Índice</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'13'!Print_Area</vt:lpstr>
      <vt:lpstr>'14'!Print_Area</vt:lpstr>
      <vt:lpstr>'16'!Print_Area</vt:lpstr>
      <vt:lpstr>'17'!Print_Area</vt:lpstr>
      <vt:lpstr>'18'!Print_Area</vt:lpstr>
      <vt:lpstr>'19'!Print_Area</vt:lpstr>
      <vt:lpstr>'50'!Print_Area</vt:lpstr>
      <vt:lpstr>'61'!Print_Area</vt:lpstr>
      <vt:lpstr>'66'!Print_Area</vt:lpstr>
      <vt:lpstr>'7'!Print_Area</vt:lpstr>
      <vt:lpstr>'70'!Print_Area</vt:lpstr>
      <vt:lpstr>Capa!Print_Area</vt:lpstr>
    </vt:vector>
  </TitlesOfParts>
  <Company>Banco Santander Portugal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Pedro Nuno Capelão Mendes</dc:creator>
  <cp:lastModifiedBy>Pedro Nuno Capelão Mendes</cp:lastModifiedBy>
  <cp:lastPrinted>2025-04-15T08:36:55Z</cp:lastPrinted>
  <dcterms:created xsi:type="dcterms:W3CDTF">2024-01-03T09:22:53Z</dcterms:created>
  <dcterms:modified xsi:type="dcterms:W3CDTF">2025-05-02T09:04:41Z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1b88ec2-a72b-4523-9e84-0458a1764731_Enabled">
    <vt:lpwstr>true</vt:lpwstr>
  </property>
  <property fmtid="{D5CDD505-2E9C-101B-9397-08002B2CF9AE}" pid="3" name="MSIP_Label_41b88ec2-a72b-4523-9e84-0458a1764731_SetDate">
    <vt:lpwstr>2025-05-02T09:04:40Z</vt:lpwstr>
  </property>
  <property fmtid="{D5CDD505-2E9C-101B-9397-08002B2CF9AE}" pid="4" name="MSIP_Label_41b88ec2-a72b-4523-9e84-0458a1764731_Method">
    <vt:lpwstr>Privileged</vt:lpwstr>
  </property>
  <property fmtid="{D5CDD505-2E9C-101B-9397-08002B2CF9AE}" pid="5" name="MSIP_Label_41b88ec2-a72b-4523-9e84-0458a1764731_Name">
    <vt:lpwstr>Public O365</vt:lpwstr>
  </property>
  <property fmtid="{D5CDD505-2E9C-101B-9397-08002B2CF9AE}" pid="6" name="MSIP_Label_41b88ec2-a72b-4523-9e84-0458a1764731_SiteId">
    <vt:lpwstr>35595a02-4d6d-44ac-99e1-f9ab4cd872db</vt:lpwstr>
  </property>
  <property fmtid="{D5CDD505-2E9C-101B-9397-08002B2CF9AE}" pid="7" name="MSIP_Label_41b88ec2-a72b-4523-9e84-0458a1764731_ActionId">
    <vt:lpwstr>5974e23a-3ebf-4974-b95b-8509e5f4d725</vt:lpwstr>
  </property>
  <property fmtid="{D5CDD505-2E9C-101B-9397-08002B2CF9AE}" pid="8" name="MSIP_Label_41b88ec2-a72b-4523-9e84-0458a1764731_ContentBits">
    <vt:lpwstr>0</vt:lpwstr>
  </property>
  <property fmtid="{D5CDD505-2E9C-101B-9397-08002B2CF9AE}" pid="9" name="MSIP_Label_41b88ec2-a72b-4523-9e84-0458a1764731_Tag">
    <vt:lpwstr>10, 0, 1, 1</vt:lpwstr>
  </property>
</Properties>
</file>